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20115" windowHeight="7950"/>
  </bookViews>
  <sheets>
    <sheet name="00.07.2025" sheetId="12" r:id="rId1"/>
  </sheets>
  <definedNames>
    <definedName name="_xlnm.Print_Area" localSheetId="0">'00.07.2025'!$A$1:$AC$310</definedName>
  </definedNames>
  <calcPr calcId="145621"/>
</workbook>
</file>

<file path=xl/calcChain.xml><?xml version="1.0" encoding="utf-8"?>
<calcChain xmlns="http://schemas.openxmlformats.org/spreadsheetml/2006/main">
  <c r="O24" i="12" l="1"/>
  <c r="Q67" i="12" l="1"/>
  <c r="P67" i="12"/>
  <c r="O129" i="12"/>
  <c r="Q31" i="12" l="1"/>
  <c r="Q30" i="12" s="1"/>
  <c r="Q29" i="12" s="1"/>
  <c r="P31" i="12"/>
  <c r="O105" i="12"/>
  <c r="O104" i="12"/>
  <c r="O103" i="12"/>
  <c r="O102" i="12"/>
  <c r="O101" i="12"/>
  <c r="N31" i="12"/>
  <c r="N35" i="12"/>
  <c r="N60" i="12"/>
  <c r="N63" i="12"/>
  <c r="N59" i="12"/>
  <c r="N61" i="12"/>
  <c r="N62" i="12"/>
  <c r="H289" i="12"/>
  <c r="H288" i="12"/>
  <c r="H287" i="12"/>
  <c r="H286" i="12"/>
  <c r="H285" i="12"/>
  <c r="H282" i="12"/>
  <c r="H281" i="12"/>
  <c r="H280" i="12"/>
  <c r="H279" i="12"/>
  <c r="H278" i="12"/>
  <c r="H275" i="12"/>
  <c r="H274" i="12"/>
  <c r="H273" i="12"/>
  <c r="H272" i="12"/>
  <c r="H271" i="12"/>
  <c r="H261" i="12"/>
  <c r="H260" i="12"/>
  <c r="H259" i="12"/>
  <c r="H258" i="12"/>
  <c r="H257" i="12"/>
  <c r="H254" i="12"/>
  <c r="H253" i="12"/>
  <c r="H252" i="12"/>
  <c r="H251" i="12"/>
  <c r="H250" i="12"/>
  <c r="H247" i="12"/>
  <c r="H246" i="12"/>
  <c r="H245" i="12"/>
  <c r="H244" i="12"/>
  <c r="H243" i="12"/>
  <c r="H240" i="12"/>
  <c r="H239" i="12"/>
  <c r="H238" i="12"/>
  <c r="H237" i="12"/>
  <c r="H236" i="12"/>
  <c r="H233" i="12"/>
  <c r="H232" i="12"/>
  <c r="H231" i="12"/>
  <c r="H230" i="12"/>
  <c r="H229" i="12"/>
  <c r="H203" i="12"/>
  <c r="H202" i="12"/>
  <c r="H201" i="12"/>
  <c r="H200" i="12"/>
  <c r="H199" i="12"/>
  <c r="H196" i="12"/>
  <c r="H195" i="12"/>
  <c r="H194" i="12"/>
  <c r="H193" i="12"/>
  <c r="H192" i="12"/>
  <c r="H189" i="12"/>
  <c r="H188" i="12"/>
  <c r="H187" i="12"/>
  <c r="H186" i="12"/>
  <c r="H185" i="12"/>
  <c r="H182" i="12"/>
  <c r="H181" i="12"/>
  <c r="H180" i="12"/>
  <c r="H179" i="12"/>
  <c r="H178" i="12"/>
  <c r="H175" i="12"/>
  <c r="H174" i="12"/>
  <c r="H172" i="12"/>
  <c r="H168" i="12"/>
  <c r="H167" i="12"/>
  <c r="H166" i="12"/>
  <c r="H165" i="12"/>
  <c r="H154" i="12"/>
  <c r="H153" i="12"/>
  <c r="H152" i="12"/>
  <c r="H151" i="12"/>
  <c r="H150" i="12"/>
  <c r="H147" i="12"/>
  <c r="H146" i="12"/>
  <c r="H145" i="12"/>
  <c r="H144" i="12"/>
  <c r="H143" i="12"/>
  <c r="H140" i="12"/>
  <c r="H139" i="12"/>
  <c r="H138" i="12"/>
  <c r="H137" i="12"/>
  <c r="H136" i="12"/>
  <c r="H133" i="12"/>
  <c r="H132" i="12"/>
  <c r="H131" i="12"/>
  <c r="H130" i="12"/>
  <c r="H129" i="12"/>
  <c r="H126" i="12"/>
  <c r="H125" i="12"/>
  <c r="H124" i="12"/>
  <c r="H123" i="12"/>
  <c r="H122" i="12"/>
  <c r="H119" i="12"/>
  <c r="H118" i="12"/>
  <c r="H117" i="12"/>
  <c r="H116" i="12"/>
  <c r="H115" i="12"/>
  <c r="H112" i="12"/>
  <c r="H111" i="12"/>
  <c r="H110" i="12"/>
  <c r="H109" i="12"/>
  <c r="H108" i="12"/>
  <c r="H91" i="12"/>
  <c r="H90" i="12"/>
  <c r="H89" i="12"/>
  <c r="H88" i="12"/>
  <c r="H87" i="12"/>
  <c r="H84" i="12"/>
  <c r="H83" i="12"/>
  <c r="H82" i="12"/>
  <c r="H81" i="12"/>
  <c r="H80" i="12"/>
  <c r="H77" i="12"/>
  <c r="H76" i="12"/>
  <c r="H75" i="12"/>
  <c r="H74" i="12"/>
  <c r="H73" i="12"/>
  <c r="H70" i="12"/>
  <c r="H69" i="12"/>
  <c r="H68" i="12"/>
  <c r="H67" i="12"/>
  <c r="H66" i="12"/>
  <c r="H56" i="12"/>
  <c r="H55" i="12"/>
  <c r="H54" i="12"/>
  <c r="H53" i="12"/>
  <c r="H52" i="12"/>
  <c r="H49" i="12"/>
  <c r="H48" i="12"/>
  <c r="H47" i="12"/>
  <c r="H46" i="12"/>
  <c r="H45" i="12"/>
  <c r="H42" i="12"/>
  <c r="H41" i="12"/>
  <c r="H40" i="12"/>
  <c r="H39" i="12"/>
  <c r="H38" i="12"/>
  <c r="H35" i="12"/>
  <c r="H34" i="12"/>
  <c r="H33" i="12"/>
  <c r="H32" i="12"/>
  <c r="Q284" i="12"/>
  <c r="Q283" i="12" s="1"/>
  <c r="Q277" i="12"/>
  <c r="Q276" i="12" s="1"/>
  <c r="Q270" i="12"/>
  <c r="Q269" i="12" s="1"/>
  <c r="Q268" i="12"/>
  <c r="Q267" i="12"/>
  <c r="Q266" i="12"/>
  <c r="Q265" i="12"/>
  <c r="Q264" i="12"/>
  <c r="Q256" i="12"/>
  <c r="Q255" i="12"/>
  <c r="Q249" i="12"/>
  <c r="Q248" i="12" s="1"/>
  <c r="Q242" i="12"/>
  <c r="Q241" i="12"/>
  <c r="Q235" i="12"/>
  <c r="Q234" i="12" s="1"/>
  <c r="Q228" i="12"/>
  <c r="Q227" i="12" s="1"/>
  <c r="Q226" i="12"/>
  <c r="Q225" i="12"/>
  <c r="Q218" i="12" s="1"/>
  <c r="Q295" i="12" s="1"/>
  <c r="Q224" i="12"/>
  <c r="Q294" i="12" s="1"/>
  <c r="Q223" i="12"/>
  <c r="Q222" i="12"/>
  <c r="Q219" i="12"/>
  <c r="Q296" i="12" s="1"/>
  <c r="Q215" i="12"/>
  <c r="Q198" i="12"/>
  <c r="Q197" i="12" s="1"/>
  <c r="Q191" i="12"/>
  <c r="Q190" i="12" s="1"/>
  <c r="Q184" i="12"/>
  <c r="Q183" i="12" s="1"/>
  <c r="Q177" i="12"/>
  <c r="Q176" i="12" s="1"/>
  <c r="Q170" i="12"/>
  <c r="Q169" i="12" s="1"/>
  <c r="Q163" i="12"/>
  <c r="Q162" i="12" s="1"/>
  <c r="Q161" i="12"/>
  <c r="Q160" i="12"/>
  <c r="Q159" i="12"/>
  <c r="Q158" i="12"/>
  <c r="Q157" i="12"/>
  <c r="Q149" i="12"/>
  <c r="Q148" i="12"/>
  <c r="Q142" i="12"/>
  <c r="Q141" i="12" s="1"/>
  <c r="Q135" i="12"/>
  <c r="Q134" i="12"/>
  <c r="Q128" i="12"/>
  <c r="Q127" i="12" s="1"/>
  <c r="Q121" i="12"/>
  <c r="Q120" i="12"/>
  <c r="Q114" i="12"/>
  <c r="Q113" i="12" s="1"/>
  <c r="Q107" i="12"/>
  <c r="Q106" i="12"/>
  <c r="Q105" i="12"/>
  <c r="Q104" i="12"/>
  <c r="Q103" i="12"/>
  <c r="Q102" i="12"/>
  <c r="Q100" i="12" s="1"/>
  <c r="Q99" i="12" s="1"/>
  <c r="Q98" i="12"/>
  <c r="Q97" i="12"/>
  <c r="Q96" i="12"/>
  <c r="Q95" i="12"/>
  <c r="Q93" i="12" s="1"/>
  <c r="Q92" i="12" s="1"/>
  <c r="Q94" i="12"/>
  <c r="Q86" i="12"/>
  <c r="Q85" i="12" s="1"/>
  <c r="Q79" i="12"/>
  <c r="Q78" i="12" s="1"/>
  <c r="Q72" i="12"/>
  <c r="Q71" i="12" s="1"/>
  <c r="Q65" i="12"/>
  <c r="Q64" i="12" s="1"/>
  <c r="Q63" i="12"/>
  <c r="Q62" i="12"/>
  <c r="Q61" i="12"/>
  <c r="Q60" i="12"/>
  <c r="Q59" i="12"/>
  <c r="Q51" i="12"/>
  <c r="Q50" i="12"/>
  <c r="Q44" i="12"/>
  <c r="Q43" i="12" s="1"/>
  <c r="Q37" i="12"/>
  <c r="Q36" i="12"/>
  <c r="Q28" i="12"/>
  <c r="Q27" i="12"/>
  <c r="Q26" i="12"/>
  <c r="Q19" i="12" s="1"/>
  <c r="Q208" i="12" s="1"/>
  <c r="Q25" i="12"/>
  <c r="Q24" i="12"/>
  <c r="Q20" i="12" l="1"/>
  <c r="Q209" i="12" s="1"/>
  <c r="Q302" i="12" s="1"/>
  <c r="Q21" i="12"/>
  <c r="Q210" i="12" s="1"/>
  <c r="Q303" i="12" s="1"/>
  <c r="Q156" i="12"/>
  <c r="Q155" i="12" s="1"/>
  <c r="Q217" i="12"/>
  <c r="Q216" i="12"/>
  <c r="Q293" i="12" s="1"/>
  <c r="Q263" i="12"/>
  <c r="Q262" i="12" s="1"/>
  <c r="Q221" i="12"/>
  <c r="Q220" i="12" s="1"/>
  <c r="O100" i="12"/>
  <c r="O99" i="12" s="1"/>
  <c r="H31" i="12"/>
  <c r="Q18" i="12"/>
  <c r="Q207" i="12" s="1"/>
  <c r="Q300" i="12" s="1"/>
  <c r="Q58" i="12"/>
  <c r="Q57" i="12" s="1"/>
  <c r="N58" i="12"/>
  <c r="N57" i="12" s="1"/>
  <c r="Q301" i="12"/>
  <c r="Q23" i="12"/>
  <c r="Q22" i="12" s="1"/>
  <c r="Q292" i="12"/>
  <c r="Q17" i="12"/>
  <c r="N101" i="12"/>
  <c r="N264" i="12"/>
  <c r="Q214" i="12" l="1"/>
  <c r="Q213" i="12" s="1"/>
  <c r="Q206" i="12"/>
  <c r="Q205" i="12" s="1"/>
  <c r="Q204" i="12" s="1"/>
  <c r="Q16" i="12"/>
  <c r="Q15" i="12" s="1"/>
  <c r="Q291" i="12"/>
  <c r="Q290" i="12" s="1"/>
  <c r="M164" i="12"/>
  <c r="H164" i="12" s="1"/>
  <c r="Q299" i="12" l="1"/>
  <c r="Q298" i="12" s="1"/>
  <c r="Q297" i="12" s="1"/>
  <c r="M24" i="12"/>
  <c r="P198" i="12" l="1"/>
  <c r="P197" i="12" s="1"/>
  <c r="P191" i="12"/>
  <c r="P190" i="12" s="1"/>
  <c r="P184" i="12"/>
  <c r="P183" i="12"/>
  <c r="P177" i="12"/>
  <c r="P176" i="12" s="1"/>
  <c r="P170" i="12"/>
  <c r="P169" i="12"/>
  <c r="P163" i="12"/>
  <c r="P162" i="12" s="1"/>
  <c r="P161" i="12"/>
  <c r="P160" i="12"/>
  <c r="P159" i="12"/>
  <c r="P158" i="12"/>
  <c r="P157" i="12"/>
  <c r="P149" i="12"/>
  <c r="P148" i="12" s="1"/>
  <c r="P142" i="12"/>
  <c r="P141" i="12"/>
  <c r="P135" i="12"/>
  <c r="P134" i="12" s="1"/>
  <c r="P128" i="12"/>
  <c r="P127" i="12"/>
  <c r="P121" i="12"/>
  <c r="P120" i="12" s="1"/>
  <c r="P114" i="12"/>
  <c r="P113" i="12" s="1"/>
  <c r="P107" i="12"/>
  <c r="P106" i="12" s="1"/>
  <c r="P105" i="12"/>
  <c r="P104" i="12"/>
  <c r="P103" i="12"/>
  <c r="P102" i="12"/>
  <c r="P98" i="12"/>
  <c r="P97" i="12"/>
  <c r="P96" i="12"/>
  <c r="P95" i="12"/>
  <c r="P94" i="12"/>
  <c r="P86" i="12"/>
  <c r="P85" i="12" s="1"/>
  <c r="P79" i="12"/>
  <c r="P78" i="12"/>
  <c r="P72" i="12"/>
  <c r="P71" i="12" s="1"/>
  <c r="P65" i="12"/>
  <c r="P64" i="12" s="1"/>
  <c r="P63" i="12"/>
  <c r="P62" i="12"/>
  <c r="P61" i="12"/>
  <c r="P60" i="12"/>
  <c r="P18" i="12" s="1"/>
  <c r="P207" i="12" s="1"/>
  <c r="P59" i="12"/>
  <c r="P51" i="12"/>
  <c r="P50" i="12"/>
  <c r="P44" i="12"/>
  <c r="P43" i="12" s="1"/>
  <c r="P37" i="12"/>
  <c r="P36" i="12"/>
  <c r="P30" i="12"/>
  <c r="P29" i="12" s="1"/>
  <c r="P28" i="12"/>
  <c r="P21" i="12" s="1"/>
  <c r="P210" i="12" s="1"/>
  <c r="P27" i="12"/>
  <c r="P26" i="12"/>
  <c r="P25" i="12"/>
  <c r="P24" i="12"/>
  <c r="P284" i="12"/>
  <c r="P283" i="12" s="1"/>
  <c r="P277" i="12"/>
  <c r="P276" i="12"/>
  <c r="P270" i="12"/>
  <c r="P269" i="12" s="1"/>
  <c r="P268" i="12"/>
  <c r="P267" i="12"/>
  <c r="P218" i="12" s="1"/>
  <c r="P295" i="12" s="1"/>
  <c r="P266" i="12"/>
  <c r="P217" i="12" s="1"/>
  <c r="P265" i="12"/>
  <c r="P264" i="12"/>
  <c r="P256" i="12"/>
  <c r="P255" i="12" s="1"/>
  <c r="P249" i="12"/>
  <c r="P248" i="12" s="1"/>
  <c r="P242" i="12"/>
  <c r="P241" i="12"/>
  <c r="P235" i="12"/>
  <c r="P234" i="12" s="1"/>
  <c r="P228" i="12"/>
  <c r="P227" i="12"/>
  <c r="P226" i="12"/>
  <c r="P219" i="12" s="1"/>
  <c r="P296" i="12" s="1"/>
  <c r="P225" i="12"/>
  <c r="P224" i="12"/>
  <c r="P294" i="12" s="1"/>
  <c r="P223" i="12"/>
  <c r="P216" i="12" s="1"/>
  <c r="P293" i="12" s="1"/>
  <c r="P222" i="12"/>
  <c r="P221" i="12" s="1"/>
  <c r="P220" i="12" s="1"/>
  <c r="P263" i="12" l="1"/>
  <c r="P262" i="12" s="1"/>
  <c r="P93" i="12"/>
  <c r="P92" i="12" s="1"/>
  <c r="P19" i="12"/>
  <c r="P208" i="12" s="1"/>
  <c r="P20" i="12"/>
  <c r="P209" i="12" s="1"/>
  <c r="P100" i="12"/>
  <c r="P99" i="12" s="1"/>
  <c r="P58" i="12"/>
  <c r="P57" i="12" s="1"/>
  <c r="P17" i="12"/>
  <c r="P206" i="12" s="1"/>
  <c r="P156" i="12"/>
  <c r="P155" i="12" s="1"/>
  <c r="P302" i="12"/>
  <c r="P303" i="12"/>
  <c r="P23" i="12"/>
  <c r="P22" i="12" s="1"/>
  <c r="P300" i="12"/>
  <c r="P301" i="12"/>
  <c r="P215" i="12"/>
  <c r="M157" i="12"/>
  <c r="L159" i="12"/>
  <c r="M159" i="12"/>
  <c r="P205" i="12" l="1"/>
  <c r="P204" i="12" s="1"/>
  <c r="P16" i="12"/>
  <c r="P15" i="12" s="1"/>
  <c r="P214" i="12"/>
  <c r="P213" i="12" s="1"/>
  <c r="P292" i="12"/>
  <c r="P299" i="12" l="1"/>
  <c r="P298" i="12" s="1"/>
  <c r="P297" i="12" s="1"/>
  <c r="P291" i="12"/>
  <c r="P290" i="12" s="1"/>
  <c r="M101" i="12"/>
  <c r="L171" i="12" l="1"/>
  <c r="O198" i="12"/>
  <c r="O197" i="12" s="1"/>
  <c r="N198" i="12"/>
  <c r="N197" i="12" s="1"/>
  <c r="M198" i="12"/>
  <c r="M197" i="12" s="1"/>
  <c r="L198" i="12"/>
  <c r="L197" i="12" s="1"/>
  <c r="K198" i="12"/>
  <c r="J198" i="12"/>
  <c r="J197" i="12" s="1"/>
  <c r="I198" i="12"/>
  <c r="K197" i="12"/>
  <c r="H198" i="12" l="1"/>
  <c r="H197" i="12" s="1"/>
  <c r="I197" i="12"/>
  <c r="L157" i="12"/>
  <c r="O294" i="12" l="1"/>
  <c r="O284" i="12"/>
  <c r="O283" i="12" s="1"/>
  <c r="O277" i="12"/>
  <c r="O276" i="12" s="1"/>
  <c r="O270" i="12"/>
  <c r="O269" i="12" s="1"/>
  <c r="O268" i="12"/>
  <c r="O267" i="12"/>
  <c r="O266" i="12"/>
  <c r="O265" i="12"/>
  <c r="O264" i="12"/>
  <c r="O256" i="12"/>
  <c r="O255" i="12"/>
  <c r="O249" i="12"/>
  <c r="O248" i="12" s="1"/>
  <c r="O242" i="12"/>
  <c r="O241" i="12" s="1"/>
  <c r="O235" i="12"/>
  <c r="O234" i="12" s="1"/>
  <c r="O228" i="12"/>
  <c r="O227" i="12"/>
  <c r="O226" i="12"/>
  <c r="O225" i="12"/>
  <c r="O224" i="12"/>
  <c r="O223" i="12"/>
  <c r="O222" i="12"/>
  <c r="O218" i="12"/>
  <c r="O295" i="12" s="1"/>
  <c r="O191" i="12"/>
  <c r="O190" i="12" s="1"/>
  <c r="O184" i="12"/>
  <c r="O183" i="12" s="1"/>
  <c r="O177" i="12"/>
  <c r="O176" i="12" s="1"/>
  <c r="O170" i="12"/>
  <c r="O163" i="12"/>
  <c r="O161" i="12"/>
  <c r="O160" i="12"/>
  <c r="O159" i="12"/>
  <c r="O158" i="12"/>
  <c r="O157" i="12"/>
  <c r="O149" i="12"/>
  <c r="O148" i="12" s="1"/>
  <c r="O142" i="12"/>
  <c r="O141" i="12" s="1"/>
  <c r="O135" i="12"/>
  <c r="O134" i="12" s="1"/>
  <c r="O128" i="12"/>
  <c r="O121" i="12"/>
  <c r="O120" i="12" s="1"/>
  <c r="O114" i="12"/>
  <c r="O113" i="12" s="1"/>
  <c r="O107" i="12"/>
  <c r="O106" i="12" s="1"/>
  <c r="O98" i="12"/>
  <c r="O97" i="12"/>
  <c r="O96" i="12"/>
  <c r="O95" i="12"/>
  <c r="O94" i="12"/>
  <c r="O86" i="12"/>
  <c r="O85" i="12" s="1"/>
  <c r="O79" i="12"/>
  <c r="O72" i="12"/>
  <c r="O71" i="12" s="1"/>
  <c r="O65" i="12"/>
  <c r="O64" i="12" s="1"/>
  <c r="O63" i="12"/>
  <c r="O62" i="12"/>
  <c r="O61" i="12"/>
  <c r="O60" i="12"/>
  <c r="O59" i="12"/>
  <c r="O51" i="12"/>
  <c r="O44" i="12"/>
  <c r="O43" i="12" s="1"/>
  <c r="O37" i="12"/>
  <c r="O30" i="12"/>
  <c r="O29" i="12" s="1"/>
  <c r="O28" i="12"/>
  <c r="O27" i="12"/>
  <c r="O26" i="12"/>
  <c r="O25" i="12"/>
  <c r="O263" i="12" l="1"/>
  <c r="O221" i="12"/>
  <c r="O220" i="12" s="1"/>
  <c r="O50" i="12"/>
  <c r="O36" i="12"/>
  <c r="O127" i="12"/>
  <c r="O169" i="12"/>
  <c r="O78" i="12"/>
  <c r="O162" i="12"/>
  <c r="O219" i="12"/>
  <c r="O156" i="12"/>
  <c r="O20" i="12"/>
  <c r="O209" i="12" s="1"/>
  <c r="O302" i="12" s="1"/>
  <c r="O93" i="12"/>
  <c r="O92" i="12" s="1"/>
  <c r="O21" i="12"/>
  <c r="O210" i="12" s="1"/>
  <c r="O217" i="12"/>
  <c r="O216" i="12"/>
  <c r="O293" i="12" s="1"/>
  <c r="O19" i="12"/>
  <c r="O208" i="12" s="1"/>
  <c r="O301" i="12" s="1"/>
  <c r="O17" i="12"/>
  <c r="O206" i="12" s="1"/>
  <c r="O18" i="12"/>
  <c r="O207" i="12" s="1"/>
  <c r="O58" i="12"/>
  <c r="O57" i="12" s="1"/>
  <c r="O215" i="12"/>
  <c r="O23" i="12"/>
  <c r="O22" i="12" s="1"/>
  <c r="L101" i="12"/>
  <c r="N149" i="12"/>
  <c r="L149" i="12"/>
  <c r="K149" i="12"/>
  <c r="J149" i="12"/>
  <c r="J148" i="12" s="1"/>
  <c r="I149" i="12"/>
  <c r="I148" i="12" s="1"/>
  <c r="M148" i="12"/>
  <c r="K148" i="12"/>
  <c r="O300" i="12" l="1"/>
  <c r="O262" i="12"/>
  <c r="O155" i="12"/>
  <c r="O296" i="12"/>
  <c r="N148" i="12"/>
  <c r="H149" i="12"/>
  <c r="H148" i="12" s="1"/>
  <c r="O16" i="12"/>
  <c r="O15" i="12" s="1"/>
  <c r="L148" i="12"/>
  <c r="O205" i="12"/>
  <c r="O204" i="12" s="1"/>
  <c r="O214" i="12"/>
  <c r="O292" i="12"/>
  <c r="O213" i="12" l="1"/>
  <c r="O303" i="12"/>
  <c r="O299" i="12"/>
  <c r="O298" i="12" s="1"/>
  <c r="O291" i="12"/>
  <c r="O290" i="12" s="1"/>
  <c r="N191" i="12"/>
  <c r="N190" i="12" s="1"/>
  <c r="M191" i="12"/>
  <c r="M190" i="12" s="1"/>
  <c r="L191" i="12"/>
  <c r="L190" i="12" s="1"/>
  <c r="K191" i="12"/>
  <c r="K190" i="12" s="1"/>
  <c r="J191" i="12"/>
  <c r="J190" i="12" s="1"/>
  <c r="I191" i="12"/>
  <c r="H191" i="12" s="1"/>
  <c r="H190" i="12" s="1"/>
  <c r="O297" i="12" l="1"/>
  <c r="I190" i="12"/>
  <c r="M59" i="12" l="1"/>
  <c r="M17" i="12" s="1"/>
  <c r="L59" i="12"/>
  <c r="M206" i="12" l="1"/>
  <c r="N284" i="12"/>
  <c r="N283" i="12" s="1"/>
  <c r="M284" i="12"/>
  <c r="L284" i="12"/>
  <c r="L283" i="12" s="1"/>
  <c r="K284" i="12"/>
  <c r="K283" i="12" s="1"/>
  <c r="J284" i="12"/>
  <c r="I284" i="12"/>
  <c r="J283" i="12"/>
  <c r="N277" i="12"/>
  <c r="N276" i="12" s="1"/>
  <c r="M277" i="12"/>
  <c r="M276" i="12" s="1"/>
  <c r="L277" i="12"/>
  <c r="K277" i="12"/>
  <c r="K276" i="12" s="1"/>
  <c r="J277" i="12"/>
  <c r="J276" i="12" s="1"/>
  <c r="I277" i="12"/>
  <c r="L276" i="12"/>
  <c r="I276" i="12"/>
  <c r="N270" i="12"/>
  <c r="N269" i="12" s="1"/>
  <c r="M270" i="12"/>
  <c r="M269" i="12" s="1"/>
  <c r="L270" i="12"/>
  <c r="K270" i="12"/>
  <c r="K269" i="12" s="1"/>
  <c r="J270" i="12"/>
  <c r="J269" i="12" s="1"/>
  <c r="I270" i="12"/>
  <c r="L269" i="12"/>
  <c r="N268" i="12"/>
  <c r="M268" i="12"/>
  <c r="L268" i="12"/>
  <c r="K268" i="12"/>
  <c r="K219" i="12" s="1"/>
  <c r="K296" i="12" s="1"/>
  <c r="J268" i="12"/>
  <c r="I268" i="12"/>
  <c r="N267" i="12"/>
  <c r="M267" i="12"/>
  <c r="L267" i="12"/>
  <c r="K267" i="12"/>
  <c r="J267" i="12"/>
  <c r="I267" i="12"/>
  <c r="H267" i="12" s="1"/>
  <c r="N266" i="12"/>
  <c r="M266" i="12"/>
  <c r="L266" i="12"/>
  <c r="K266" i="12"/>
  <c r="J266" i="12"/>
  <c r="I266" i="12"/>
  <c r="N265" i="12"/>
  <c r="M265" i="12"/>
  <c r="M216" i="12" s="1"/>
  <c r="M293" i="12" s="1"/>
  <c r="L265" i="12"/>
  <c r="K265" i="12"/>
  <c r="J265" i="12"/>
  <c r="I265" i="12"/>
  <c r="H265" i="12" s="1"/>
  <c r="M264" i="12"/>
  <c r="L264" i="12"/>
  <c r="K264" i="12"/>
  <c r="J264" i="12"/>
  <c r="I264" i="12"/>
  <c r="N256" i="12"/>
  <c r="N255" i="12" s="1"/>
  <c r="M256" i="12"/>
  <c r="M255" i="12" s="1"/>
  <c r="L256" i="12"/>
  <c r="L255" i="12" s="1"/>
  <c r="K256" i="12"/>
  <c r="J256" i="12"/>
  <c r="J255" i="12" s="1"/>
  <c r="I256" i="12"/>
  <c r="K255" i="12"/>
  <c r="N249" i="12"/>
  <c r="M249" i="12"/>
  <c r="M248" i="12" s="1"/>
  <c r="L249" i="12"/>
  <c r="L248" i="12" s="1"/>
  <c r="K249" i="12"/>
  <c r="J249" i="12"/>
  <c r="I249" i="12"/>
  <c r="N248" i="12"/>
  <c r="J248" i="12"/>
  <c r="N242" i="12"/>
  <c r="N241" i="12" s="1"/>
  <c r="M242" i="12"/>
  <c r="M241" i="12" s="1"/>
  <c r="L242" i="12"/>
  <c r="K242" i="12"/>
  <c r="K241" i="12" s="1"/>
  <c r="J242" i="12"/>
  <c r="I242" i="12"/>
  <c r="I241" i="12" s="1"/>
  <c r="N235" i="12"/>
  <c r="N234" i="12" s="1"/>
  <c r="M235" i="12"/>
  <c r="M234" i="12" s="1"/>
  <c r="L235" i="12"/>
  <c r="K235" i="12"/>
  <c r="K234" i="12" s="1"/>
  <c r="J235" i="12"/>
  <c r="J234" i="12" s="1"/>
  <c r="I235" i="12"/>
  <c r="L234" i="12"/>
  <c r="N228" i="12"/>
  <c r="N227" i="12" s="1"/>
  <c r="M228" i="12"/>
  <c r="M227" i="12" s="1"/>
  <c r="L228" i="12"/>
  <c r="L227" i="12" s="1"/>
  <c r="K228" i="12"/>
  <c r="K227" i="12" s="1"/>
  <c r="J228" i="12"/>
  <c r="J227" i="12" s="1"/>
  <c r="I228" i="12"/>
  <c r="H228" i="12" s="1"/>
  <c r="H227" i="12" s="1"/>
  <c r="N226" i="12"/>
  <c r="N219" i="12" s="1"/>
  <c r="N296" i="12" s="1"/>
  <c r="M226" i="12"/>
  <c r="L226" i="12"/>
  <c r="L219" i="12" s="1"/>
  <c r="L296" i="12" s="1"/>
  <c r="K226" i="12"/>
  <c r="J226" i="12"/>
  <c r="J219" i="12" s="1"/>
  <c r="J296" i="12" s="1"/>
  <c r="I226" i="12"/>
  <c r="N225" i="12"/>
  <c r="N218" i="12" s="1"/>
  <c r="N295" i="12" s="1"/>
  <c r="M225" i="12"/>
  <c r="L225" i="12"/>
  <c r="L218" i="12" s="1"/>
  <c r="L295" i="12" s="1"/>
  <c r="K225" i="12"/>
  <c r="J225" i="12"/>
  <c r="J218" i="12" s="1"/>
  <c r="J295" i="12" s="1"/>
  <c r="I225" i="12"/>
  <c r="N224" i="12"/>
  <c r="N294" i="12" s="1"/>
  <c r="M224" i="12"/>
  <c r="M294" i="12" s="1"/>
  <c r="L224" i="12"/>
  <c r="K224" i="12"/>
  <c r="K294" i="12" s="1"/>
  <c r="J224" i="12"/>
  <c r="J294" i="12" s="1"/>
  <c r="I224" i="12"/>
  <c r="N223" i="12"/>
  <c r="N216" i="12" s="1"/>
  <c r="N293" i="12" s="1"/>
  <c r="M223" i="12"/>
  <c r="L223" i="12"/>
  <c r="L216" i="12" s="1"/>
  <c r="L293" i="12" s="1"/>
  <c r="K223" i="12"/>
  <c r="J223" i="12"/>
  <c r="J216" i="12" s="1"/>
  <c r="J293" i="12" s="1"/>
  <c r="I223" i="12"/>
  <c r="N222" i="12"/>
  <c r="N215" i="12" s="1"/>
  <c r="M222" i="12"/>
  <c r="M221" i="12" s="1"/>
  <c r="M220" i="12" s="1"/>
  <c r="L222" i="12"/>
  <c r="K222" i="12"/>
  <c r="J222" i="12"/>
  <c r="I222" i="12"/>
  <c r="I219" i="12"/>
  <c r="K218" i="12"/>
  <c r="K295" i="12" s="1"/>
  <c r="M217" i="12"/>
  <c r="I217" i="12"/>
  <c r="N184" i="12"/>
  <c r="N183" i="12" s="1"/>
  <c r="M184" i="12"/>
  <c r="M183" i="12" s="1"/>
  <c r="L184" i="12"/>
  <c r="L183" i="12" s="1"/>
  <c r="K184" i="12"/>
  <c r="K183" i="12" s="1"/>
  <c r="J184" i="12"/>
  <c r="I184" i="12"/>
  <c r="H184" i="12" s="1"/>
  <c r="H183" i="12" s="1"/>
  <c r="N177" i="12"/>
  <c r="N176" i="12" s="1"/>
  <c r="M177" i="12"/>
  <c r="M176" i="12" s="1"/>
  <c r="L177" i="12"/>
  <c r="K177" i="12"/>
  <c r="K176" i="12" s="1"/>
  <c r="J177" i="12"/>
  <c r="J176" i="12" s="1"/>
  <c r="I177" i="12"/>
  <c r="L176" i="12"/>
  <c r="J173" i="12"/>
  <c r="J170" i="12" s="1"/>
  <c r="J169" i="12" s="1"/>
  <c r="I173" i="12"/>
  <c r="M170" i="12"/>
  <c r="L170" i="12"/>
  <c r="L169" i="12" s="1"/>
  <c r="K171" i="12"/>
  <c r="K170" i="12" s="1"/>
  <c r="K169" i="12" s="1"/>
  <c r="I171" i="12"/>
  <c r="N170" i="12"/>
  <c r="N169" i="12" s="1"/>
  <c r="N163" i="12"/>
  <c r="N162" i="12" s="1"/>
  <c r="M163" i="12"/>
  <c r="M162" i="12" s="1"/>
  <c r="L163" i="12"/>
  <c r="L162" i="12" s="1"/>
  <c r="K163" i="12"/>
  <c r="K162" i="12" s="1"/>
  <c r="J163" i="12"/>
  <c r="J162" i="12" s="1"/>
  <c r="I163" i="12"/>
  <c r="N161" i="12"/>
  <c r="M161" i="12"/>
  <c r="L161" i="12"/>
  <c r="K161" i="12"/>
  <c r="J161" i="12"/>
  <c r="I161" i="12"/>
  <c r="N160" i="12"/>
  <c r="M160" i="12"/>
  <c r="L160" i="12"/>
  <c r="K160" i="12"/>
  <c r="J160" i="12"/>
  <c r="I160" i="12"/>
  <c r="H160" i="12" s="1"/>
  <c r="N159" i="12"/>
  <c r="K159" i="12"/>
  <c r="J159" i="12"/>
  <c r="N158" i="12"/>
  <c r="M158" i="12"/>
  <c r="L158" i="12"/>
  <c r="L156" i="12" s="1"/>
  <c r="K158" i="12"/>
  <c r="J158" i="12"/>
  <c r="I158" i="12"/>
  <c r="N157" i="12"/>
  <c r="K157" i="12"/>
  <c r="J157" i="12"/>
  <c r="I157" i="12"/>
  <c r="N142" i="12"/>
  <c r="N141" i="12" s="1"/>
  <c r="L142" i="12"/>
  <c r="L141" i="12" s="1"/>
  <c r="K142" i="12"/>
  <c r="K141" i="12" s="1"/>
  <c r="J142" i="12"/>
  <c r="J141" i="12" s="1"/>
  <c r="I142" i="12"/>
  <c r="M141" i="12"/>
  <c r="N135" i="12"/>
  <c r="N134" i="12" s="1"/>
  <c r="M135" i="12"/>
  <c r="M134" i="12" s="1"/>
  <c r="L135" i="12"/>
  <c r="K135" i="12"/>
  <c r="J135" i="12"/>
  <c r="J134" i="12" s="1"/>
  <c r="I135" i="12"/>
  <c r="L134" i="12"/>
  <c r="K134" i="12"/>
  <c r="N128" i="12"/>
  <c r="N127" i="12" s="1"/>
  <c r="M128" i="12"/>
  <c r="M127" i="12" s="1"/>
  <c r="L128" i="12"/>
  <c r="K128" i="12"/>
  <c r="K127" i="12" s="1"/>
  <c r="J128" i="12"/>
  <c r="J127" i="12" s="1"/>
  <c r="I128" i="12"/>
  <c r="N121" i="12"/>
  <c r="M121" i="12"/>
  <c r="M120" i="12" s="1"/>
  <c r="L121" i="12"/>
  <c r="K121" i="12"/>
  <c r="K120" i="12" s="1"/>
  <c r="J121" i="12"/>
  <c r="J120" i="12" s="1"/>
  <c r="I121" i="12"/>
  <c r="I120" i="12" s="1"/>
  <c r="N114" i="12"/>
  <c r="N113" i="12" s="1"/>
  <c r="M114" i="12"/>
  <c r="M113" i="12" s="1"/>
  <c r="L114" i="12"/>
  <c r="K114" i="12"/>
  <c r="K113" i="12" s="1"/>
  <c r="J114" i="12"/>
  <c r="J113" i="12" s="1"/>
  <c r="I114" i="12"/>
  <c r="L113" i="12"/>
  <c r="N105" i="12"/>
  <c r="M105" i="12"/>
  <c r="L105" i="12"/>
  <c r="K105" i="12"/>
  <c r="J105" i="12"/>
  <c r="I105" i="12"/>
  <c r="H105" i="12" s="1"/>
  <c r="N104" i="12"/>
  <c r="M104" i="12"/>
  <c r="L104" i="12"/>
  <c r="K104" i="12"/>
  <c r="J104" i="12"/>
  <c r="I104" i="12"/>
  <c r="N103" i="12"/>
  <c r="M103" i="12"/>
  <c r="L103" i="12"/>
  <c r="K103" i="12"/>
  <c r="J103" i="12"/>
  <c r="I103" i="12"/>
  <c r="H103" i="12" s="1"/>
  <c r="N102" i="12"/>
  <c r="M102" i="12"/>
  <c r="L102" i="12"/>
  <c r="K102" i="12"/>
  <c r="J102" i="12"/>
  <c r="I102" i="12"/>
  <c r="K101" i="12"/>
  <c r="J101" i="12"/>
  <c r="I101" i="12"/>
  <c r="N107" i="12"/>
  <c r="N106" i="12" s="1"/>
  <c r="M107" i="12"/>
  <c r="M106" i="12" s="1"/>
  <c r="L107" i="12"/>
  <c r="L106" i="12" s="1"/>
  <c r="K107" i="12"/>
  <c r="K106" i="12" s="1"/>
  <c r="J107" i="12"/>
  <c r="J106" i="12" s="1"/>
  <c r="I107" i="12"/>
  <c r="N98" i="12"/>
  <c r="M98" i="12"/>
  <c r="L98" i="12"/>
  <c r="K98" i="12"/>
  <c r="J98" i="12"/>
  <c r="I98" i="12"/>
  <c r="N97" i="12"/>
  <c r="M97" i="12"/>
  <c r="L97" i="12"/>
  <c r="K97" i="12"/>
  <c r="J97" i="12"/>
  <c r="I97" i="12"/>
  <c r="N96" i="12"/>
  <c r="M96" i="12"/>
  <c r="L96" i="12"/>
  <c r="K96" i="12"/>
  <c r="J96" i="12"/>
  <c r="I96" i="12"/>
  <c r="N95" i="12"/>
  <c r="M95" i="12"/>
  <c r="L95" i="12"/>
  <c r="K95" i="12"/>
  <c r="J95" i="12"/>
  <c r="I95" i="12"/>
  <c r="N94" i="12"/>
  <c r="L94" i="12"/>
  <c r="K94" i="12"/>
  <c r="J94" i="12"/>
  <c r="I94" i="12"/>
  <c r="H94" i="12" s="1"/>
  <c r="N86" i="12"/>
  <c r="M86" i="12"/>
  <c r="L86" i="12"/>
  <c r="L85" i="12" s="1"/>
  <c r="K86" i="12"/>
  <c r="K85" i="12" s="1"/>
  <c r="J86" i="12"/>
  <c r="J85" i="12" s="1"/>
  <c r="I86" i="12"/>
  <c r="I85" i="12" s="1"/>
  <c r="N79" i="12"/>
  <c r="N78" i="12" s="1"/>
  <c r="M79" i="12"/>
  <c r="L79" i="12"/>
  <c r="L78" i="12" s="1"/>
  <c r="K79" i="12"/>
  <c r="K78" i="12" s="1"/>
  <c r="J79" i="12"/>
  <c r="J78" i="12" s="1"/>
  <c r="I79" i="12"/>
  <c r="H79" i="12" s="1"/>
  <c r="H78" i="12" s="1"/>
  <c r="N72" i="12"/>
  <c r="M72" i="12"/>
  <c r="L72" i="12"/>
  <c r="L71" i="12" s="1"/>
  <c r="K72" i="12"/>
  <c r="K71" i="12" s="1"/>
  <c r="J72" i="12"/>
  <c r="J71" i="12" s="1"/>
  <c r="I72" i="12"/>
  <c r="I71" i="12" s="1"/>
  <c r="N65" i="12"/>
  <c r="M65" i="12"/>
  <c r="L65" i="12"/>
  <c r="L64" i="12" s="1"/>
  <c r="K65" i="12"/>
  <c r="K64" i="12" s="1"/>
  <c r="J65" i="12"/>
  <c r="I65" i="12"/>
  <c r="I64" i="12" s="1"/>
  <c r="M63" i="12"/>
  <c r="L63" i="12"/>
  <c r="K63" i="12"/>
  <c r="J63" i="12"/>
  <c r="I63" i="12"/>
  <c r="M62" i="12"/>
  <c r="L62" i="12"/>
  <c r="L20" i="12" s="1"/>
  <c r="L209" i="12" s="1"/>
  <c r="K62" i="12"/>
  <c r="J62" i="12"/>
  <c r="I62" i="12"/>
  <c r="M61" i="12"/>
  <c r="L61" i="12"/>
  <c r="K61" i="12"/>
  <c r="J61" i="12"/>
  <c r="I61" i="12"/>
  <c r="H61" i="12" s="1"/>
  <c r="M60" i="12"/>
  <c r="L60" i="12"/>
  <c r="K60" i="12"/>
  <c r="J60" i="12"/>
  <c r="I60" i="12"/>
  <c r="H60" i="12" s="1"/>
  <c r="K59" i="12"/>
  <c r="J59" i="12"/>
  <c r="I59" i="12"/>
  <c r="N51" i="12"/>
  <c r="N50" i="12" s="1"/>
  <c r="M51" i="12"/>
  <c r="L51" i="12"/>
  <c r="L50" i="12" s="1"/>
  <c r="K51" i="12"/>
  <c r="K50" i="12" s="1"/>
  <c r="J51" i="12"/>
  <c r="J50" i="12" s="1"/>
  <c r="I51" i="12"/>
  <c r="N44" i="12"/>
  <c r="M44" i="12"/>
  <c r="L44" i="12"/>
  <c r="L43" i="12" s="1"/>
  <c r="K44" i="12"/>
  <c r="K43" i="12" s="1"/>
  <c r="J44" i="12"/>
  <c r="J43" i="12" s="1"/>
  <c r="I44" i="12"/>
  <c r="I43" i="12" s="1"/>
  <c r="N37" i="12"/>
  <c r="M37" i="12"/>
  <c r="M36" i="12" s="1"/>
  <c r="L37" i="12"/>
  <c r="L36" i="12" s="1"/>
  <c r="K37" i="12"/>
  <c r="K36" i="12" s="1"/>
  <c r="J37" i="12"/>
  <c r="J36" i="12" s="1"/>
  <c r="I37" i="12"/>
  <c r="N36" i="12"/>
  <c r="N30" i="12"/>
  <c r="M30" i="12"/>
  <c r="L30" i="12"/>
  <c r="L29" i="12" s="1"/>
  <c r="J30" i="12"/>
  <c r="J29" i="12" s="1"/>
  <c r="I30" i="12"/>
  <c r="I29" i="12" s="1"/>
  <c r="N28" i="12"/>
  <c r="M28" i="12"/>
  <c r="L28" i="12"/>
  <c r="K28" i="12"/>
  <c r="J28" i="12"/>
  <c r="I28" i="12"/>
  <c r="N27" i="12"/>
  <c r="M27" i="12"/>
  <c r="L27" i="12"/>
  <c r="K27" i="12"/>
  <c r="J27" i="12"/>
  <c r="I27" i="12"/>
  <c r="N26" i="12"/>
  <c r="M26" i="12"/>
  <c r="L26" i="12"/>
  <c r="K26" i="12"/>
  <c r="J26" i="12"/>
  <c r="I26" i="12"/>
  <c r="H26" i="12" s="1"/>
  <c r="N25" i="12"/>
  <c r="M25" i="12"/>
  <c r="L25" i="12"/>
  <c r="K25" i="12"/>
  <c r="J25" i="12"/>
  <c r="I25" i="12"/>
  <c r="N24" i="12"/>
  <c r="L24" i="12"/>
  <c r="J24" i="12"/>
  <c r="I24" i="12"/>
  <c r="I162" i="12" l="1"/>
  <c r="H163" i="12"/>
  <c r="H162" i="12" s="1"/>
  <c r="H28" i="12"/>
  <c r="H37" i="12"/>
  <c r="H36" i="12" s="1"/>
  <c r="I50" i="12"/>
  <c r="H51" i="12"/>
  <c r="H50" i="12" s="1"/>
  <c r="H62" i="12"/>
  <c r="H95" i="12"/>
  <c r="H97" i="12"/>
  <c r="H107" i="12"/>
  <c r="H106" i="12" s="1"/>
  <c r="N217" i="12"/>
  <c r="N214" i="12" s="1"/>
  <c r="N213" i="12" s="1"/>
  <c r="I215" i="12"/>
  <c r="H222" i="12"/>
  <c r="H224" i="12"/>
  <c r="H226" i="12"/>
  <c r="H256" i="12"/>
  <c r="H255" i="12" s="1"/>
  <c r="I283" i="12"/>
  <c r="H284" i="12"/>
  <c r="H283" i="12" s="1"/>
  <c r="H219" i="12"/>
  <c r="H27" i="12"/>
  <c r="K21" i="12"/>
  <c r="K210" i="12" s="1"/>
  <c r="H63" i="12"/>
  <c r="H102" i="12"/>
  <c r="H104" i="12"/>
  <c r="H142" i="12"/>
  <c r="H141" i="12" s="1"/>
  <c r="H161" i="12"/>
  <c r="H177" i="12"/>
  <c r="H176" i="12" s="1"/>
  <c r="J215" i="12"/>
  <c r="J292" i="12" s="1"/>
  <c r="H242" i="12"/>
  <c r="H241" i="12" s="1"/>
  <c r="H249" i="12"/>
  <c r="H248" i="12" s="1"/>
  <c r="H266" i="12"/>
  <c r="H268" i="12"/>
  <c r="M219" i="12"/>
  <c r="M296" i="12" s="1"/>
  <c r="H270" i="12"/>
  <c r="H269" i="12" s="1"/>
  <c r="H277" i="12"/>
  <c r="H276" i="12" s="1"/>
  <c r="H25" i="12"/>
  <c r="H59" i="12"/>
  <c r="I78" i="12"/>
  <c r="H96" i="12"/>
  <c r="H98" i="12"/>
  <c r="H101" i="12"/>
  <c r="H114" i="12"/>
  <c r="H113" i="12" s="1"/>
  <c r="I127" i="12"/>
  <c r="H128" i="12"/>
  <c r="H127" i="12" s="1"/>
  <c r="H135" i="12"/>
  <c r="H134" i="12" s="1"/>
  <c r="H157" i="12"/>
  <c r="H158" i="12"/>
  <c r="M156" i="12"/>
  <c r="M155" i="12" s="1"/>
  <c r="H171" i="12"/>
  <c r="H173" i="12"/>
  <c r="H223" i="12"/>
  <c r="H225" i="12"/>
  <c r="H235" i="12"/>
  <c r="H234" i="12" s="1"/>
  <c r="H264" i="12"/>
  <c r="N29" i="12"/>
  <c r="N43" i="12"/>
  <c r="H44" i="12"/>
  <c r="H43" i="12" s="1"/>
  <c r="N71" i="12"/>
  <c r="H72" i="12"/>
  <c r="H71" i="12" s="1"/>
  <c r="N64" i="12"/>
  <c r="H65" i="12"/>
  <c r="H64" i="12" s="1"/>
  <c r="N85" i="12"/>
  <c r="H86" i="12"/>
  <c r="H85" i="12" s="1"/>
  <c r="N120" i="12"/>
  <c r="H121" i="12"/>
  <c r="H120" i="12" s="1"/>
  <c r="I134" i="12"/>
  <c r="I183" i="12"/>
  <c r="I294" i="12"/>
  <c r="I227" i="12"/>
  <c r="I296" i="12"/>
  <c r="H296" i="12" s="1"/>
  <c r="I255" i="12"/>
  <c r="J18" i="12"/>
  <c r="J207" i="12" s="1"/>
  <c r="J100" i="12"/>
  <c r="J99" i="12" s="1"/>
  <c r="I141" i="12"/>
  <c r="K221" i="12"/>
  <c r="K220" i="12" s="1"/>
  <c r="M218" i="12"/>
  <c r="M295" i="12" s="1"/>
  <c r="I248" i="12"/>
  <c r="I36" i="12"/>
  <c r="I113" i="12"/>
  <c r="I176" i="12"/>
  <c r="I216" i="12"/>
  <c r="H216" i="12" s="1"/>
  <c r="J217" i="12"/>
  <c r="I263" i="12"/>
  <c r="I269" i="12"/>
  <c r="I17" i="12"/>
  <c r="I206" i="12" s="1"/>
  <c r="M21" i="12"/>
  <c r="M210" i="12" s="1"/>
  <c r="I20" i="12"/>
  <c r="N18" i="12"/>
  <c r="N207" i="12" s="1"/>
  <c r="L19" i="12"/>
  <c r="L208" i="12" s="1"/>
  <c r="J20" i="12"/>
  <c r="J209" i="12" s="1"/>
  <c r="J302" i="12" s="1"/>
  <c r="L21" i="12"/>
  <c r="L210" i="12" s="1"/>
  <c r="L303" i="12" s="1"/>
  <c r="N21" i="12"/>
  <c r="M169" i="12"/>
  <c r="L127" i="12"/>
  <c r="L120" i="12"/>
  <c r="L241" i="12"/>
  <c r="M29" i="12"/>
  <c r="M85" i="12"/>
  <c r="M50" i="12"/>
  <c r="M78" i="12"/>
  <c r="M71" i="12"/>
  <c r="M43" i="12"/>
  <c r="M64" i="12"/>
  <c r="M283" i="12"/>
  <c r="M263" i="12"/>
  <c r="L18" i="12"/>
  <c r="L207" i="12" s="1"/>
  <c r="J21" i="12"/>
  <c r="J210" i="12" s="1"/>
  <c r="I156" i="12"/>
  <c r="K156" i="12"/>
  <c r="K155" i="12" s="1"/>
  <c r="I159" i="12"/>
  <c r="H159" i="12" s="1"/>
  <c r="L263" i="12"/>
  <c r="L262" i="12" s="1"/>
  <c r="N20" i="12"/>
  <c r="J156" i="12"/>
  <c r="J155" i="12" s="1"/>
  <c r="K216" i="12"/>
  <c r="K293" i="12" s="1"/>
  <c r="N263" i="12"/>
  <c r="N262" i="12" s="1"/>
  <c r="I21" i="12"/>
  <c r="M23" i="12"/>
  <c r="I19" i="12"/>
  <c r="I208" i="12" s="1"/>
  <c r="I301" i="12" s="1"/>
  <c r="M20" i="12"/>
  <c r="M209" i="12" s="1"/>
  <c r="M302" i="12" s="1"/>
  <c r="J93" i="12"/>
  <c r="J92" i="12" s="1"/>
  <c r="N100" i="12"/>
  <c r="K263" i="12"/>
  <c r="K262" i="12" s="1"/>
  <c r="I23" i="12"/>
  <c r="I22" i="12" s="1"/>
  <c r="L100" i="12"/>
  <c r="L17" i="12"/>
  <c r="L16" i="12" s="1"/>
  <c r="K18" i="12"/>
  <c r="K207" i="12" s="1"/>
  <c r="K300" i="12" s="1"/>
  <c r="M19" i="12"/>
  <c r="K93" i="12"/>
  <c r="K92" i="12" s="1"/>
  <c r="L23" i="12"/>
  <c r="L22" i="12" s="1"/>
  <c r="L58" i="12"/>
  <c r="L57" i="12" s="1"/>
  <c r="L93" i="12"/>
  <c r="L92" i="12" s="1"/>
  <c r="N93" i="12"/>
  <c r="N92" i="12" s="1"/>
  <c r="K19" i="12"/>
  <c r="K208" i="12" s="1"/>
  <c r="K301" i="12" s="1"/>
  <c r="L155" i="12"/>
  <c r="N19" i="12"/>
  <c r="N17" i="12"/>
  <c r="N156" i="12"/>
  <c r="N155" i="12" s="1"/>
  <c r="L215" i="12"/>
  <c r="L292" i="12" s="1"/>
  <c r="K100" i="12"/>
  <c r="K99" i="12" s="1"/>
  <c r="K217" i="12"/>
  <c r="H217" i="12" s="1"/>
  <c r="K215" i="12"/>
  <c r="K292" i="12" s="1"/>
  <c r="M215" i="12"/>
  <c r="M18" i="12"/>
  <c r="K58" i="12"/>
  <c r="K57" i="12" s="1"/>
  <c r="M58" i="12"/>
  <c r="J17" i="12"/>
  <c r="J206" i="12" s="1"/>
  <c r="I18" i="12"/>
  <c r="J19" i="12"/>
  <c r="K20" i="12"/>
  <c r="J23" i="12"/>
  <c r="N23" i="12"/>
  <c r="J64" i="12"/>
  <c r="I106" i="12"/>
  <c r="I58" i="12"/>
  <c r="I57" i="12" s="1"/>
  <c r="I93" i="12"/>
  <c r="M93" i="12"/>
  <c r="M92" i="12" s="1"/>
  <c r="J58" i="12"/>
  <c r="J57" i="12" s="1"/>
  <c r="I100" i="12"/>
  <c r="M100" i="12"/>
  <c r="M99" i="12" s="1"/>
  <c r="J183" i="12"/>
  <c r="I292" i="12"/>
  <c r="M303" i="12"/>
  <c r="J221" i="12"/>
  <c r="J220" i="12" s="1"/>
  <c r="L221" i="12"/>
  <c r="I170" i="12"/>
  <c r="H170" i="12" s="1"/>
  <c r="H169" i="12" s="1"/>
  <c r="I218" i="12"/>
  <c r="H218" i="12" s="1"/>
  <c r="J303" i="12"/>
  <c r="J300" i="12"/>
  <c r="L302" i="12"/>
  <c r="K303" i="12"/>
  <c r="J299" i="12"/>
  <c r="J291" i="12"/>
  <c r="J290" i="12" s="1"/>
  <c r="N291" i="12"/>
  <c r="L217" i="12"/>
  <c r="L294" i="12"/>
  <c r="J214" i="12"/>
  <c r="J213" i="12" s="1"/>
  <c r="L300" i="12"/>
  <c r="I221" i="12"/>
  <c r="N221" i="12"/>
  <c r="N220" i="12" s="1"/>
  <c r="I234" i="12"/>
  <c r="J241" i="12"/>
  <c r="K248" i="12"/>
  <c r="I262" i="12"/>
  <c r="J263" i="12"/>
  <c r="J262" i="12" s="1"/>
  <c r="H93" i="12" l="1"/>
  <c r="H92" i="12" s="1"/>
  <c r="H156" i="12"/>
  <c r="H155" i="12" s="1"/>
  <c r="H294" i="12"/>
  <c r="M16" i="12"/>
  <c r="H263" i="12"/>
  <c r="H262" i="12" s="1"/>
  <c r="H221" i="12"/>
  <c r="H220" i="12" s="1"/>
  <c r="H215" i="12"/>
  <c r="N22" i="12"/>
  <c r="N300" i="12"/>
  <c r="N208" i="12"/>
  <c r="H19" i="12"/>
  <c r="N209" i="12"/>
  <c r="H20" i="12"/>
  <c r="N210" i="12"/>
  <c r="H21" i="12"/>
  <c r="H58" i="12"/>
  <c r="H57" i="12" s="1"/>
  <c r="N99" i="12"/>
  <c r="H100" i="12"/>
  <c r="H99" i="12" s="1"/>
  <c r="N290" i="12"/>
  <c r="N206" i="12"/>
  <c r="M15" i="12"/>
  <c r="M208" i="12"/>
  <c r="M301" i="12" s="1"/>
  <c r="I293" i="12"/>
  <c r="H293" i="12" s="1"/>
  <c r="I214" i="12"/>
  <c r="L301" i="12"/>
  <c r="I209" i="12"/>
  <c r="I210" i="12"/>
  <c r="L99" i="12"/>
  <c r="L220" i="12"/>
  <c r="M22" i="12"/>
  <c r="M207" i="12"/>
  <c r="H207" i="12" s="1"/>
  <c r="H18" i="12"/>
  <c r="M57" i="12"/>
  <c r="M214" i="12"/>
  <c r="M262" i="12"/>
  <c r="L291" i="12"/>
  <c r="L290" i="12" s="1"/>
  <c r="L214" i="12"/>
  <c r="L213" i="12" s="1"/>
  <c r="I155" i="12"/>
  <c r="N16" i="12"/>
  <c r="K291" i="12"/>
  <c r="K290" i="12" s="1"/>
  <c r="K214" i="12"/>
  <c r="K213" i="12" s="1"/>
  <c r="M292" i="12"/>
  <c r="M299" i="12" s="1"/>
  <c r="J16" i="12"/>
  <c r="J15" i="12" s="1"/>
  <c r="I213" i="12"/>
  <c r="J22" i="12"/>
  <c r="I207" i="12"/>
  <c r="I16" i="12"/>
  <c r="I99" i="12"/>
  <c r="I92" i="12"/>
  <c r="L206" i="12"/>
  <c r="L15" i="12"/>
  <c r="I220" i="12"/>
  <c r="I295" i="12"/>
  <c r="H295" i="12" s="1"/>
  <c r="I169" i="12"/>
  <c r="K209" i="12"/>
  <c r="I299" i="12"/>
  <c r="J208" i="12"/>
  <c r="H214" i="12" l="1"/>
  <c r="H213" i="12" s="1"/>
  <c r="H292" i="12"/>
  <c r="N302" i="12"/>
  <c r="H209" i="12"/>
  <c r="N303" i="12"/>
  <c r="H210" i="12"/>
  <c r="N301" i="12"/>
  <c r="H301" i="12" s="1"/>
  <c r="H208" i="12"/>
  <c r="N15" i="12"/>
  <c r="N299" i="12"/>
  <c r="N298" i="12" s="1"/>
  <c r="N205" i="12"/>
  <c r="I291" i="12"/>
  <c r="H291" i="12" s="1"/>
  <c r="H290" i="12" s="1"/>
  <c r="I303" i="12"/>
  <c r="M205" i="12"/>
  <c r="M204" i="12" s="1"/>
  <c r="M300" i="12"/>
  <c r="M298" i="12" s="1"/>
  <c r="M297" i="12" s="1"/>
  <c r="M213" i="12"/>
  <c r="M291" i="12"/>
  <c r="J205" i="12"/>
  <c r="J204" i="12" s="1"/>
  <c r="J301" i="12"/>
  <c r="I302" i="12"/>
  <c r="L205" i="12"/>
  <c r="L204" i="12" s="1"/>
  <c r="L299" i="12"/>
  <c r="L298" i="12" s="1"/>
  <c r="L297" i="12" s="1"/>
  <c r="I205" i="12"/>
  <c r="I300" i="12"/>
  <c r="H300" i="12" s="1"/>
  <c r="K302" i="12"/>
  <c r="I15" i="12"/>
  <c r="H302" i="12" l="1"/>
  <c r="H303" i="12"/>
  <c r="I290" i="12"/>
  <c r="N204" i="12"/>
  <c r="N297" i="12"/>
  <c r="M290" i="12"/>
  <c r="I204" i="12"/>
  <c r="I298" i="12"/>
  <c r="J298" i="12"/>
  <c r="J297" i="12" s="1"/>
  <c r="I297" i="12" l="1"/>
  <c r="K30" i="12"/>
  <c r="H30" i="12" s="1"/>
  <c r="H29" i="12" s="1"/>
  <c r="K24" i="12"/>
  <c r="H24" i="12" s="1"/>
  <c r="K29" i="12" l="1"/>
  <c r="K17" i="12"/>
  <c r="H17" i="12" s="1"/>
  <c r="K23" i="12"/>
  <c r="H23" i="12" s="1"/>
  <c r="H22" i="12" s="1"/>
  <c r="K206" i="12" l="1"/>
  <c r="H206" i="12" s="1"/>
  <c r="K16" i="12"/>
  <c r="H16" i="12" s="1"/>
  <c r="H15" i="12" s="1"/>
  <c r="K22" i="12"/>
  <c r="K205" i="12" l="1"/>
  <c r="H205" i="12" s="1"/>
  <c r="H204" i="12" s="1"/>
  <c r="K15" i="12"/>
  <c r="K299" i="12"/>
  <c r="H299" i="12" s="1"/>
  <c r="K204" i="12" l="1"/>
  <c r="K298" i="12"/>
  <c r="H298" i="12" s="1"/>
  <c r="H297" i="12" s="1"/>
  <c r="K297" i="12" l="1"/>
</calcChain>
</file>

<file path=xl/sharedStrings.xml><?xml version="1.0" encoding="utf-8"?>
<sst xmlns="http://schemas.openxmlformats.org/spreadsheetml/2006/main" count="650" uniqueCount="174">
  <si>
    <t>СТРУКТУРА</t>
  </si>
  <si>
    <t>.06 0. 0000</t>
  </si>
  <si>
    <t>муниципальной программы  Медетского сельского поселения Черлакского муниципального района Омской области</t>
  </si>
  <si>
    <t>код ЦСтР</t>
  </si>
  <si>
    <t>№ п/п</t>
  </si>
  <si>
    <t>Наименование мероприятия муниципальной программы Черлакского муниципального района</t>
  </si>
  <si>
    <t xml:space="preserve">Срок реализации мероприятия муниципальной программы </t>
  </si>
  <si>
    <t>Ответственный исполнитель за реализацию мероприятия муниципальной программы&lt;**&gt;</t>
  </si>
  <si>
    <t>Объем финансирования меропрития муниципальной программы (рублей)</t>
  </si>
  <si>
    <t>Целевые индикаторы реализации меролприятия (группы мероприятий) муниципальной программы&lt;*****&gt;</t>
  </si>
  <si>
    <t>на 2014год</t>
  </si>
  <si>
    <t>с (год)</t>
  </si>
  <si>
    <t>по (год)</t>
  </si>
  <si>
    <t>Источник финансирования</t>
  </si>
  <si>
    <t>Всего</t>
  </si>
  <si>
    <t>в том числе по годам реализации муниципальной программы</t>
  </si>
  <si>
    <t>Наименование</t>
  </si>
  <si>
    <t>Единица измерения</t>
  </si>
  <si>
    <t>Значение</t>
  </si>
  <si>
    <t>2021</t>
  </si>
  <si>
    <t>2022</t>
  </si>
  <si>
    <t>10</t>
  </si>
  <si>
    <t>11</t>
  </si>
  <si>
    <t>Цель муниципальной программы:  создание благоприятных условий для развития экономики Медетского сельского поселения, повышения доходов местного населения и создания комфортных условий для жизни в сельской местности, активизация участия сельских жителей в решении вопросов местного значения.</t>
  </si>
  <si>
    <t>Задача 1 муниципальной программы: Создание максимально  благоприятных условий для социально- экономического развития сельской территории</t>
  </si>
  <si>
    <t>.06 1 0000</t>
  </si>
  <si>
    <r>
      <rPr>
        <b/>
        <sz val="10"/>
        <color indexed="60"/>
        <rFont val="Times New Roman"/>
        <family val="1"/>
        <charset val="204"/>
      </rPr>
      <t>Подпрограмма 1 "Развитие экономического потенциала Медетского сельского поселения "</t>
    </r>
    <r>
      <rPr>
        <sz val="10"/>
        <color indexed="8"/>
        <rFont val="Times New Roman"/>
        <family val="1"/>
        <charset val="204"/>
      </rPr>
      <t xml:space="preserve">
</t>
    </r>
    <r>
      <rPr>
        <sz val="10"/>
        <rFont val="Times New Roman"/>
        <family val="1"/>
        <charset val="204"/>
      </rPr>
      <t>Цель подпрограммы  муниципальной программы  - Создание благоприятных условий для ускоренного развития сельской территории, повышения экономической  эффективности и стабильности.</t>
    </r>
  </si>
  <si>
    <t xml:space="preserve"> Задача : Формирование  эффективной экономической базы,
обеспечивающей устойчивое развитие Медетского сельского поселения, последовательное  повышение качества жизни населения.
</t>
  </si>
  <si>
    <t>Всего:</t>
  </si>
  <si>
    <t>Х</t>
  </si>
  <si>
    <t>1. Местный бюджет, в том числе:</t>
  </si>
  <si>
    <t>1.1. налоговые и неналоговые доходы</t>
  </si>
  <si>
    <t>1.2. целевые средства из федерального бюджета</t>
  </si>
  <si>
    <t>1.2. целевые средства из областного бюджета</t>
  </si>
  <si>
    <t>1.3. переходящий остаток &lt;***&gt;</t>
  </si>
  <si>
    <t>2. Иные источники</t>
  </si>
  <si>
    <r>
      <t xml:space="preserve">.06 1 </t>
    </r>
    <r>
      <rPr>
        <b/>
        <sz val="10"/>
        <rFont val="Times New Roman"/>
        <family val="1"/>
        <charset val="204"/>
      </rPr>
      <t>0100</t>
    </r>
  </si>
  <si>
    <t>1.1.1.</t>
  </si>
  <si>
    <t xml:space="preserve">Основное мероприятие: Создание условий для эффективного  управления финансами и имуществом поселения. </t>
  </si>
  <si>
    <r>
      <t xml:space="preserve">.06 1  </t>
    </r>
    <r>
      <rPr>
        <b/>
        <sz val="10"/>
        <rFont val="Times New Roman"/>
        <family val="1"/>
        <charset val="204"/>
      </rPr>
      <t>01 98</t>
    </r>
  </si>
  <si>
    <t>1.1.1.1.</t>
  </si>
  <si>
    <t xml:space="preserve"> Осуществление функций руководства и управления бюджетным процессом и финансами поселения </t>
  </si>
  <si>
    <t>Администрация Медетского сельского поселения</t>
  </si>
  <si>
    <t>Доля налоговых и неналоговых доходов местного бюджета  в общем объеме собственных доходов бюджета муниципального образования (без учета субвенций)</t>
  </si>
  <si>
    <t>%</t>
  </si>
  <si>
    <r>
      <t xml:space="preserve">.06 1  </t>
    </r>
    <r>
      <rPr>
        <b/>
        <sz val="10"/>
        <rFont val="Times New Roman"/>
        <family val="1"/>
        <charset val="204"/>
      </rPr>
      <t>01 02</t>
    </r>
  </si>
  <si>
    <t>1.1.1.2.</t>
  </si>
  <si>
    <t xml:space="preserve"> Организация проведения выборов,собраний , референдумов   </t>
  </si>
  <si>
    <t xml:space="preserve"> Доля жителей принявших участие в выборах,   к числу занесенных в списки </t>
  </si>
  <si>
    <r>
      <t xml:space="preserve">.06 1  </t>
    </r>
    <r>
      <rPr>
        <b/>
        <sz val="10"/>
        <rFont val="Times New Roman"/>
        <family val="1"/>
        <charset val="204"/>
      </rPr>
      <t>01 03</t>
    </r>
  </si>
  <si>
    <t>1.1.1.3.</t>
  </si>
  <si>
    <t xml:space="preserve"> Создание и использование  средств резервного фонда </t>
  </si>
  <si>
    <t>Утверждение и использование средств резервного фонда не более 3% от утвержденного общего объема расходов</t>
  </si>
  <si>
    <r>
      <t xml:space="preserve">.06 1  </t>
    </r>
    <r>
      <rPr>
        <b/>
        <sz val="10"/>
        <rFont val="Times New Roman"/>
        <family val="1"/>
        <charset val="204"/>
      </rPr>
      <t>01 04</t>
    </r>
  </si>
  <si>
    <t>1.1.1.4.</t>
  </si>
  <si>
    <t>Приватизация и управление муниципальным имуществом</t>
  </si>
  <si>
    <t>Количество муниципального имущества зарегистрированного в муниципальную собственность</t>
  </si>
  <si>
    <t>шт</t>
  </si>
  <si>
    <r>
      <t xml:space="preserve">.06 1  </t>
    </r>
    <r>
      <rPr>
        <b/>
        <sz val="10"/>
        <rFont val="Times New Roman"/>
        <family val="1"/>
        <charset val="204"/>
      </rPr>
      <t>02 00</t>
    </r>
  </si>
  <si>
    <t>1.1.2</t>
  </si>
  <si>
    <t>Основное мероприятие: осуществление мероприятий по обеспечению национальной безопасности и обороне</t>
  </si>
  <si>
    <t>.06 1 5118</t>
  </si>
  <si>
    <t>1.1.2.1.</t>
  </si>
  <si>
    <t>Осуществление первичного воинского учета</t>
  </si>
  <si>
    <t xml:space="preserve">Доля призванных граждан к количеству подлежащих призыву. </t>
  </si>
  <si>
    <t>.06 1 02 02</t>
  </si>
  <si>
    <t>1.1.2.2.</t>
  </si>
  <si>
    <t xml:space="preserve">Реализация мероприятий  связанных с осуществлением первичных мер пожарной безопасности </t>
  </si>
  <si>
    <t>Доля пожаров, в тушении которых принимали участие добровольные пожарные и граждане</t>
  </si>
  <si>
    <t>1.1.2.3.</t>
  </si>
  <si>
    <t xml:space="preserve">Предупреждение и ликвидация последствий чрезвычайных ситуаций  и стихийных бедствий </t>
  </si>
  <si>
    <t>Снижение количества населения пострадавшего в результате чрезвычайных ситуаций и стихийных бедствий</t>
  </si>
  <si>
    <t>1.1.2.4..</t>
  </si>
  <si>
    <t>Доля ликвидированых пожаров, к общему числу зарегистрированых пожаров на территории поселения</t>
  </si>
  <si>
    <t>06. 1 05 00</t>
  </si>
  <si>
    <t>1.1.3.</t>
  </si>
  <si>
    <t>Основное мероприятие: Развитие, обновление и модернизация инженерной инфроструктуры</t>
  </si>
  <si>
    <t>Проведение мероприятий по энергосбережению и повышению энергетической эффективности</t>
  </si>
  <si>
    <t>Количество установленных энергосберегающих ламп и приборов</t>
  </si>
  <si>
    <t>1.1.4</t>
  </si>
  <si>
    <t xml:space="preserve">Основное мепроприятие: Мероприятие в области благоустройства территории поселения </t>
  </si>
  <si>
    <t>06. 1 05 01</t>
  </si>
  <si>
    <t>1.1.4.1</t>
  </si>
  <si>
    <t>Уличное освещение</t>
  </si>
  <si>
    <t xml:space="preserve">Количество установленных  ламп к общему числу ламп нуждающихся в замене </t>
  </si>
  <si>
    <t>06. 1 05 02</t>
  </si>
  <si>
    <t>1.1.4.2</t>
  </si>
  <si>
    <t>Содержание мест захоронения</t>
  </si>
  <si>
    <t>Количество общественных мест, мест захороненния и мест утилизации отходов, содержание которых отвечает нормативным правилам их содержания, вобщем количестве таких мест</t>
  </si>
  <si>
    <t>06. 1 05 03</t>
  </si>
  <si>
    <t>1.1.4.3</t>
  </si>
  <si>
    <t xml:space="preserve">Содежание и озеленение обществинных мест и мест массового прибывания людей </t>
  </si>
  <si>
    <t>1.1.4.4</t>
  </si>
  <si>
    <t>Организация сбора и вывоза бытовых отходов и мусора</t>
  </si>
  <si>
    <t>06. 1 05 04</t>
  </si>
  <si>
    <t>1.2. целевые средства из районного бюджета</t>
  </si>
  <si>
    <t>06. 1 05 05</t>
  </si>
  <si>
    <t>1.1.4.5</t>
  </si>
  <si>
    <t xml:space="preserve"> Организация утилизации и переработки бытовых отходов </t>
  </si>
  <si>
    <t>1.1.5.</t>
  </si>
  <si>
    <t>Основное мероприятие: Содержание дорожного фонда</t>
  </si>
  <si>
    <t>1.1.5.1</t>
  </si>
  <si>
    <t>Содержание и ремонт автомобильных дорог местного значения</t>
  </si>
  <si>
    <t>Протяженность отремотированных дорог</t>
  </si>
  <si>
    <t>км</t>
  </si>
  <si>
    <t>1.1.5.2</t>
  </si>
  <si>
    <t>Мероприятия по ремонту автомобильных дорог местного значения</t>
  </si>
  <si>
    <t xml:space="preserve">Строительство планируемы дорог </t>
  </si>
  <si>
    <t>1.1.5.2.1</t>
  </si>
  <si>
    <t>Ремонт автомобильных дорог в д. Козинка Медетского сельского поселения Черлаского муниципального района Омской области ул. Сагынтая Бисимбаева (от дома №2 до пересечения с ул.Школьная)</t>
  </si>
  <si>
    <t>Протяженность  дорог</t>
  </si>
  <si>
    <t>м</t>
  </si>
  <si>
    <t>Итого по подпрограмме 1</t>
  </si>
  <si>
    <t>06. 2 00 00</t>
  </si>
  <si>
    <r>
      <rPr>
        <b/>
        <sz val="11"/>
        <color indexed="8"/>
        <rFont val="Times New Roman"/>
        <family val="1"/>
        <charset val="204"/>
      </rPr>
      <t>Подпрограмма 2:</t>
    </r>
    <r>
      <rPr>
        <sz val="11"/>
        <color indexed="8"/>
        <rFont val="Times New Roman"/>
        <family val="1"/>
        <charset val="204"/>
      </rPr>
      <t xml:space="preserve"> Развитие социально-культурной сферы Медетского сельского поселения Черлакского муниципального района Омской области</t>
    </r>
  </si>
  <si>
    <r>
      <rPr>
        <b/>
        <sz val="11"/>
        <color indexed="8"/>
        <rFont val="Times New Roman"/>
        <family val="1"/>
        <charset val="204"/>
      </rPr>
      <t>Цель подпрограммы  муниципальной программы</t>
    </r>
    <r>
      <rPr>
        <sz val="11"/>
        <color indexed="8"/>
        <rFont val="Times New Roman"/>
        <family val="1"/>
        <charset val="204"/>
      </rPr>
      <t xml:space="preserve">  - Создание благоприятных  и комфортных условий проживания в сельской местности </t>
    </r>
  </si>
  <si>
    <t>Задача:    Формирование  социально-культурного развития Медетского поселения.</t>
  </si>
  <si>
    <t>06. 2 4100</t>
  </si>
  <si>
    <t>1.2.1.</t>
  </si>
  <si>
    <t>Основное мероприятие : 
Развитие социальной инфроструктуры поселения, повышение качества и доступности социальных и муниципальных услуг для населения</t>
  </si>
  <si>
    <t>06. 2 41 87</t>
  </si>
  <si>
    <t>1.2.1.1.</t>
  </si>
  <si>
    <t>Организация и проведение мепроприятий с детьми и молодежью</t>
  </si>
  <si>
    <t>Доля  привлеченных жителей в клубные формирования в текущем году по отношению  к предыдущему году</t>
  </si>
  <si>
    <r>
      <t>1.2.1.</t>
    </r>
    <r>
      <rPr>
        <sz val="11"/>
        <color indexed="60"/>
        <rFont val="Times New Roman"/>
        <family val="1"/>
        <charset val="204"/>
      </rPr>
      <t>2.</t>
    </r>
  </si>
  <si>
    <t>Мероприятия по доплатам к пенсиям муниципальных служащих</t>
  </si>
  <si>
    <t>Количество человек обеспеченных ежемесячной доплатой к пенсии за муниципальную службу</t>
  </si>
  <si>
    <t>чел</t>
  </si>
  <si>
    <t>06. 2 7124</t>
  </si>
  <si>
    <t>1.2.1.3.</t>
  </si>
  <si>
    <t>Организация и проведение оплачиваемых общественных работ</t>
  </si>
  <si>
    <t>Количество человек привлеченных к оплачиваемым общественным работам</t>
  </si>
  <si>
    <t>1.2.1.4.</t>
  </si>
  <si>
    <t>Мепроприятия в области развития физической культуры</t>
  </si>
  <si>
    <t>Количество организационных и проведенных мепроприятий в области развития физической культуры и спорта</t>
  </si>
  <si>
    <t>06. 2 41 13</t>
  </si>
  <si>
    <t>1.2.1.5.</t>
  </si>
  <si>
    <t>Выделение материальной помощи жителям поселения, оказавшимся в трудной жизининой ситуации</t>
  </si>
  <si>
    <t xml:space="preserve">Доля населения, участвующего в мероприятиях организованных органами местного самоуправления </t>
  </si>
  <si>
    <t>1.2.2.</t>
  </si>
  <si>
    <t>Основное мероприятие : 
Организация досуга и иобеспечение жителей услугами организации культуры</t>
  </si>
  <si>
    <t>06. 2 10 01</t>
  </si>
  <si>
    <t xml:space="preserve">
1.2.2.1.</t>
  </si>
  <si>
    <t xml:space="preserve">Мепроприятия в области профессиональной подготовки, переподготовки и повышения квалификации </t>
  </si>
  <si>
    <t xml:space="preserve">Количество работников учреждений культуры прошедших обучение по профессиональной подготовке, переподготовке и повышению квалификации </t>
  </si>
  <si>
    <t>06. 2 10 02</t>
  </si>
  <si>
    <t xml:space="preserve">
1.2.2.2.</t>
  </si>
  <si>
    <t>Содействие и оказание муниципальных услуг учреждениями культуры</t>
  </si>
  <si>
    <t xml:space="preserve">Количество проведенных мероприятий </t>
  </si>
  <si>
    <t>06. 2 10 03</t>
  </si>
  <si>
    <t xml:space="preserve">
1.2.2.3.</t>
  </si>
  <si>
    <t>Создание условий для организации досуга и обеспечение жителей поселения условиями организации культуры</t>
  </si>
  <si>
    <t xml:space="preserve">Обеспечение своевременных выплат </t>
  </si>
  <si>
    <t>хх х 10 11</t>
  </si>
  <si>
    <t>Итого по подпрограмме 2 муниципальной программы</t>
  </si>
  <si>
    <t>ВСЕГО по муниципальной программе</t>
  </si>
  <si>
    <t>&lt;*&gt; Заполнение формы осуществляется исполнителем муниципальной программы, соисполнителем муниципальной программы и ответственым исполнителем муниципальной программы в части их компетенции.</t>
  </si>
  <si>
    <t>&lt;**&gt; Указывается наименование главного распорядителя бюджетных средств ответственного исполнителя за организацию реализации мероприятия муниципальной программы.</t>
  </si>
  <si>
    <t xml:space="preserve">&lt;***&gt; В случае наличия остатков неиспользуемых средств в отчетном финансовом году по соответствующему мероприятию объем средств необходимо отобразить в текущем финансовом году. В графе 7 по строкам "Всего:" и "за счет налоговых и неналоговых доходов" по данному мероприятию объемфинансирования указывается без учета суммы остатка (в целях искоючения двойного счета). </t>
  </si>
  <si>
    <t>&lt;****&gt; Количество граф определяется в зависимости от сроков реализации муниципальной программы.</t>
  </si>
  <si>
    <t>&lt;*****&gt; Для целевых индикаторов, измеряемых  в относительном выражении, в графе "Всего" могут ставиться прочерки.</t>
  </si>
  <si>
    <t>&lt;******&gt; Для ведомственных целевых программ мероприятия не указываются, указывается общий объем финансирования на ее реализацию. По объектам капитального строительства из общего объема финансирования основного мероприятия  необходимо выделить (отдельной строкой) расходы на проектно-изыскательские и прочие работы и услуги.</t>
  </si>
  <si>
    <t>1.1.5.2.2</t>
  </si>
  <si>
    <t xml:space="preserve"> Ремонт автомобильной дороги подъезд к д. Козинка (от дороги Большой Атмас - Медет) от дома № 2 по ул. Сагынтая Бисимбаева</t>
  </si>
  <si>
    <t>1.1.5.2.3</t>
  </si>
  <si>
    <t xml:space="preserve"> Ремонт участка автомобильной дороги (подъезд к д. Козинка от дороги Большой Атмас - Медет) протяженностью 274,8 м</t>
  </si>
  <si>
    <t>1.1.4.6</t>
  </si>
  <si>
    <t>Мероприятия по благоустройству территории поселения, улучшение экологической обстановки и соблюдение санитарно-гигиенических норм</t>
  </si>
  <si>
    <t>Содержание муниципальной пожарной охраны (пожарный пост)</t>
  </si>
  <si>
    <t>1.1.5.2.4</t>
  </si>
  <si>
    <t>Ремонт автомобильной дороги в с. Медет ул. Школьная (от пересечения с ул.Первомайская до пересечения с ул. Советская) Медетского сельского поселения Черлакского муниципального района Омской области</t>
  </si>
  <si>
    <t>1.1.4.7</t>
  </si>
  <si>
    <t>"Устойчивое социально-экономическое  развитие Медетского сельского поселения Черлакского муниципального района Омской области ( 2019-2027 годы)"</t>
  </si>
  <si>
    <t>Приложение к Муниципальной программе Медетского сельского поселения Черлакского муниципального района Омской области "Развитие Медетского сельского поселения Черлакского муниципального района Омской области в ред. от 00.07.2025 г.</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</si>
</sst>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0"/>
      <color indexed="8"/>
      <name val="Times New Roman"/>
      <family val="1"/>
      <charset val="204"/>
    </font>
    <font>
      <sz val="16"/>
      <color indexed="10"/>
      <name val="Times New Roman"/>
      <family val="1"/>
      <charset val="204"/>
    </font>
    <font>
      <b/>
      <sz val="14"/>
      <color indexed="8"/>
      <name val="Times New Roman"/>
      <family val="1"/>
      <charset val="204"/>
    </font>
    <font>
      <b/>
      <sz val="14"/>
      <color indexed="8"/>
      <name val="Calibri"/>
      <family val="2"/>
      <charset val="204"/>
    </font>
    <font>
      <sz val="12"/>
      <color indexed="8"/>
      <name val="Times New Roman"/>
      <family val="1"/>
      <charset val="204"/>
    </font>
    <font>
      <sz val="12"/>
      <color indexed="8"/>
      <name val="Calibri"/>
      <family val="2"/>
      <charset val="204"/>
    </font>
    <font>
      <b/>
      <sz val="10"/>
      <color indexed="8"/>
      <name val="Times New Roman"/>
      <family val="1"/>
      <charset val="204"/>
    </font>
    <font>
      <b/>
      <sz val="10"/>
      <name val="Times New Roman"/>
      <family val="1"/>
      <charset val="204"/>
    </font>
    <font>
      <b/>
      <sz val="10"/>
      <color indexed="60"/>
      <name val="Times New Roman"/>
      <family val="1"/>
      <charset val="204"/>
    </font>
    <font>
      <sz val="10"/>
      <name val="Times New Roman"/>
      <family val="1"/>
      <charset val="204"/>
    </font>
    <font>
      <b/>
      <sz val="14"/>
      <name val="Times New Roman"/>
      <family val="1"/>
      <charset val="204"/>
    </font>
    <font>
      <b/>
      <sz val="11"/>
      <color indexed="8"/>
      <name val="Times New Roman"/>
      <family val="1"/>
      <charset val="204"/>
    </font>
    <font>
      <sz val="11"/>
      <color indexed="8"/>
      <name val="Times New Roman"/>
      <family val="1"/>
      <charset val="204"/>
    </font>
    <font>
      <b/>
      <sz val="11"/>
      <color indexed="8"/>
      <name val="Calibri"/>
      <family val="2"/>
      <charset val="204"/>
    </font>
    <font>
      <sz val="11"/>
      <color theme="1"/>
      <name val="Times New Roman"/>
      <family val="1"/>
      <charset val="204"/>
    </font>
    <font>
      <sz val="11"/>
      <color indexed="8"/>
      <name val="Calibri"/>
      <family val="2"/>
      <charset val="204"/>
    </font>
    <font>
      <sz val="11"/>
      <name val="Times New Roman"/>
      <family val="1"/>
      <charset val="204"/>
    </font>
    <font>
      <b/>
      <sz val="11"/>
      <color theme="1"/>
      <name val="Times New Roman"/>
      <family val="1"/>
      <charset val="204"/>
    </font>
    <font>
      <strike/>
      <sz val="10"/>
      <color indexed="60"/>
      <name val="Times New Roman"/>
      <family val="1"/>
      <charset val="204"/>
    </font>
    <font>
      <sz val="11"/>
      <color indexed="60"/>
      <name val="Times New Roman"/>
      <family val="1"/>
      <charset val="204"/>
    </font>
    <font>
      <sz val="14"/>
      <color indexed="60"/>
      <name val="Times New Roman"/>
      <family val="1"/>
      <charset val="204"/>
    </font>
    <font>
      <sz val="8"/>
      <name val="Arial"/>
      <family val="2"/>
      <charset val="204"/>
    </font>
  </fonts>
  <fills count="9">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theme="9"/>
        <bgColor indexed="64"/>
      </patternFill>
    </fill>
    <fill>
      <patternFill patternType="solid">
        <fgColor rgb="FFC00000"/>
        <bgColor indexed="64"/>
      </patternFill>
    </fill>
    <fill>
      <patternFill patternType="solid">
        <fgColor rgb="FF0099FF"/>
        <bgColor indexed="64"/>
      </patternFill>
    </fill>
  </fills>
  <borders count="35">
    <border>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right/>
      <top/>
      <bottom style="thin">
        <color indexed="64"/>
      </bottom>
      <diagonal/>
    </border>
  </borders>
  <cellStyleXfs count="5">
    <xf numFmtId="0" fontId="0" fillId="0" borderId="0"/>
    <xf numFmtId="0" fontId="1" fillId="0" borderId="0"/>
    <xf numFmtId="0" fontId="1" fillId="0" borderId="0"/>
    <xf numFmtId="0" fontId="1" fillId="0" borderId="0"/>
    <xf numFmtId="0" fontId="24" fillId="0" borderId="0"/>
  </cellStyleXfs>
  <cellXfs count="347">
    <xf numFmtId="0" fontId="0" fillId="0" borderId="0" xfId="0"/>
    <xf numFmtId="0" fontId="3" fillId="2" borderId="0" xfId="1" applyFont="1" applyFill="1"/>
    <xf numFmtId="49" fontId="3" fillId="2" borderId="0" xfId="1" applyNumberFormat="1" applyFont="1" applyFill="1"/>
    <xf numFmtId="0" fontId="3" fillId="3" borderId="0" xfId="1" applyFont="1" applyFill="1"/>
    <xf numFmtId="4" fontId="3" fillId="2" borderId="0" xfId="1" applyNumberFormat="1" applyFont="1" applyFill="1"/>
    <xf numFmtId="0" fontId="3" fillId="2" borderId="0" xfId="1" applyFont="1" applyFill="1" applyAlignment="1">
      <alignment horizontal="center"/>
    </xf>
    <xf numFmtId="0" fontId="3" fillId="2" borderId="0" xfId="1" applyFont="1" applyFill="1" applyAlignment="1"/>
    <xf numFmtId="0" fontId="4" fillId="2" borderId="0" xfId="1" applyFont="1" applyFill="1"/>
    <xf numFmtId="0" fontId="3" fillId="2" borderId="1" xfId="1" applyFont="1" applyFill="1" applyBorder="1" applyAlignment="1">
      <alignment horizontal="center" vertical="top" wrapText="1"/>
    </xf>
    <xf numFmtId="0" fontId="3" fillId="2" borderId="7" xfId="1" applyFont="1" applyFill="1" applyBorder="1" applyAlignment="1">
      <alignment horizontal="center" vertical="top" wrapText="1"/>
    </xf>
    <xf numFmtId="0" fontId="9" fillId="3" borderId="3" xfId="1" applyFont="1" applyFill="1" applyBorder="1" applyAlignment="1">
      <alignment horizontal="center" vertical="center" wrapText="1"/>
    </xf>
    <xf numFmtId="0" fontId="3" fillId="2" borderId="12" xfId="1" applyFont="1" applyFill="1" applyBorder="1" applyAlignment="1">
      <alignment horizontal="center" vertical="top"/>
    </xf>
    <xf numFmtId="4" fontId="2" fillId="3" borderId="14" xfId="1" applyNumberFormat="1" applyFont="1" applyFill="1" applyBorder="1" applyAlignment="1">
      <alignment horizontal="center" vertical="center"/>
    </xf>
    <xf numFmtId="4" fontId="2" fillId="2" borderId="14" xfId="1" applyNumberFormat="1" applyFont="1" applyFill="1" applyBorder="1" applyAlignment="1">
      <alignment horizontal="center" vertical="center"/>
    </xf>
    <xf numFmtId="0" fontId="9" fillId="2" borderId="4" xfId="1" applyFont="1" applyFill="1" applyBorder="1" applyAlignment="1">
      <alignment horizontal="center" vertical="center"/>
    </xf>
    <xf numFmtId="0" fontId="3" fillId="2" borderId="0" xfId="1" applyFont="1" applyFill="1" applyAlignment="1">
      <alignment horizontal="center" vertical="top"/>
    </xf>
    <xf numFmtId="49" fontId="9" fillId="2" borderId="4" xfId="1" applyNumberFormat="1" applyFont="1" applyFill="1" applyBorder="1" applyAlignment="1">
      <alignment horizontal="center" vertical="center"/>
    </xf>
    <xf numFmtId="0" fontId="9" fillId="3" borderId="4" xfId="1" applyFont="1" applyFill="1" applyBorder="1" applyAlignment="1">
      <alignment horizontal="center" vertical="center"/>
    </xf>
    <xf numFmtId="0" fontId="11" fillId="2" borderId="0" xfId="1" applyFont="1" applyFill="1" applyAlignment="1">
      <alignment vertical="top"/>
    </xf>
    <xf numFmtId="0" fontId="14" fillId="2" borderId="14" xfId="1" applyFont="1" applyFill="1" applyBorder="1" applyAlignment="1">
      <alignment horizontal="center" vertical="top" wrapText="1"/>
    </xf>
    <xf numFmtId="4" fontId="14" fillId="2" borderId="14" xfId="1" applyNumberFormat="1" applyFont="1" applyFill="1" applyBorder="1" applyAlignment="1">
      <alignment horizontal="right" vertical="center"/>
    </xf>
    <xf numFmtId="4" fontId="14" fillId="3" borderId="14" xfId="1" applyNumberFormat="1" applyFont="1" applyFill="1" applyBorder="1" applyAlignment="1">
      <alignment horizontal="right" vertical="center"/>
    </xf>
    <xf numFmtId="0" fontId="15" fillId="2" borderId="4" xfId="1" applyFont="1" applyFill="1" applyBorder="1" applyAlignment="1">
      <alignment vertical="top" wrapText="1"/>
    </xf>
    <xf numFmtId="4" fontId="15" fillId="2" borderId="4" xfId="1" applyNumberFormat="1" applyFont="1" applyFill="1" applyBorder="1" applyAlignment="1">
      <alignment horizontal="right" vertical="center"/>
    </xf>
    <xf numFmtId="4" fontId="15" fillId="3" borderId="4" xfId="1" applyNumberFormat="1" applyFont="1" applyFill="1" applyBorder="1" applyAlignment="1">
      <alignment horizontal="right" vertical="center"/>
    </xf>
    <xf numFmtId="0" fontId="15" fillId="2" borderId="4" xfId="1" applyFont="1" applyFill="1" applyBorder="1" applyAlignment="1">
      <alignment vertical="center" wrapText="1"/>
    </xf>
    <xf numFmtId="0" fontId="15" fillId="2" borderId="19" xfId="1" applyFont="1" applyFill="1" applyBorder="1" applyAlignment="1">
      <alignment vertical="center" wrapText="1"/>
    </xf>
    <xf numFmtId="4" fontId="15" fillId="2" borderId="19" xfId="1" applyNumberFormat="1" applyFont="1" applyFill="1" applyBorder="1" applyAlignment="1">
      <alignment horizontal="right" vertical="center"/>
    </xf>
    <xf numFmtId="4" fontId="15" fillId="3" borderId="19" xfId="1" applyNumberFormat="1" applyFont="1" applyFill="1" applyBorder="1" applyAlignment="1">
      <alignment horizontal="right" vertical="center"/>
    </xf>
    <xf numFmtId="0" fontId="14" fillId="2" borderId="25" xfId="1" applyFont="1" applyFill="1" applyBorder="1" applyAlignment="1">
      <alignment horizontal="center" vertical="center" wrapText="1"/>
    </xf>
    <xf numFmtId="4" fontId="14" fillId="2" borderId="25" xfId="1" applyNumberFormat="1" applyFont="1" applyFill="1" applyBorder="1" applyAlignment="1">
      <alignment horizontal="right" vertical="center"/>
    </xf>
    <xf numFmtId="4" fontId="14" fillId="3" borderId="25" xfId="1" applyNumberFormat="1" applyFont="1" applyFill="1" applyBorder="1" applyAlignment="1">
      <alignment horizontal="right" vertical="center"/>
    </xf>
    <xf numFmtId="0" fontId="14" fillId="2" borderId="14" xfId="1" applyFont="1" applyFill="1" applyBorder="1" applyAlignment="1">
      <alignment horizontal="center" vertical="center" wrapText="1"/>
    </xf>
    <xf numFmtId="0" fontId="14" fillId="2" borderId="4" xfId="1" applyFont="1" applyFill="1" applyBorder="1" applyAlignment="1">
      <alignment horizontal="center" vertical="center" wrapText="1"/>
    </xf>
    <xf numFmtId="4" fontId="14" fillId="2" borderId="4" xfId="1" applyNumberFormat="1" applyFont="1" applyFill="1" applyBorder="1" applyAlignment="1">
      <alignment horizontal="right" vertical="center"/>
    </xf>
    <xf numFmtId="4" fontId="14" fillId="3" borderId="4" xfId="1" applyNumberFormat="1" applyFont="1" applyFill="1" applyBorder="1" applyAlignment="1">
      <alignment horizontal="right" vertical="center"/>
    </xf>
    <xf numFmtId="0" fontId="15" fillId="2" borderId="3" xfId="1" applyFont="1" applyFill="1" applyBorder="1" applyAlignment="1">
      <alignment vertical="center" wrapText="1"/>
    </xf>
    <xf numFmtId="4" fontId="15" fillId="2" borderId="3" xfId="1" applyNumberFormat="1" applyFont="1" applyFill="1" applyBorder="1" applyAlignment="1">
      <alignment horizontal="right" vertical="center"/>
    </xf>
    <xf numFmtId="4" fontId="15" fillId="3" borderId="3" xfId="1" applyNumberFormat="1" applyFont="1" applyFill="1" applyBorder="1" applyAlignment="1">
      <alignment horizontal="right" vertical="center"/>
    </xf>
    <xf numFmtId="0" fontId="21" fillId="2" borderId="0" xfId="1" applyFont="1" applyFill="1"/>
    <xf numFmtId="0" fontId="3" fillId="2" borderId="0" xfId="1" applyFont="1" applyFill="1" applyAlignment="1">
      <alignment vertical="top"/>
    </xf>
    <xf numFmtId="4" fontId="15" fillId="3" borderId="4" xfId="2" applyNumberFormat="1" applyFont="1" applyFill="1" applyBorder="1" applyAlignment="1">
      <alignment horizontal="right" vertical="center"/>
    </xf>
    <xf numFmtId="4" fontId="15" fillId="2" borderId="4" xfId="2" applyNumberFormat="1" applyFont="1" applyFill="1" applyBorder="1" applyAlignment="1">
      <alignment horizontal="right" vertical="center"/>
    </xf>
    <xf numFmtId="0" fontId="14" fillId="2" borderId="4" xfId="2" applyFont="1" applyFill="1" applyBorder="1" applyAlignment="1">
      <alignment horizontal="center" vertical="center" wrapText="1"/>
    </xf>
    <xf numFmtId="4" fontId="14" fillId="3" borderId="4" xfId="2" applyNumberFormat="1" applyFont="1" applyFill="1" applyBorder="1" applyAlignment="1">
      <alignment horizontal="right" vertical="center"/>
    </xf>
    <xf numFmtId="4" fontId="14" fillId="2" borderId="4" xfId="2" applyNumberFormat="1" applyFont="1" applyFill="1" applyBorder="1" applyAlignment="1">
      <alignment horizontal="right" vertical="center"/>
    </xf>
    <xf numFmtId="0" fontId="15" fillId="2" borderId="4" xfId="2" applyFont="1" applyFill="1" applyBorder="1" applyAlignment="1">
      <alignment vertical="center" wrapText="1"/>
    </xf>
    <xf numFmtId="0" fontId="15" fillId="2" borderId="26" xfId="1" applyFont="1" applyFill="1" applyBorder="1" applyAlignment="1">
      <alignment horizontal="center" vertical="top" wrapText="1"/>
    </xf>
    <xf numFmtId="0" fontId="15" fillId="2" borderId="26" xfId="1" applyFont="1" applyFill="1" applyBorder="1" applyAlignment="1">
      <alignment vertical="top" wrapText="1"/>
    </xf>
    <xf numFmtId="4" fontId="15" fillId="2" borderId="9" xfId="1" applyNumberFormat="1" applyFont="1" applyFill="1" applyBorder="1" applyAlignment="1">
      <alignment horizontal="center" vertical="top" wrapText="1"/>
    </xf>
    <xf numFmtId="0" fontId="15" fillId="2" borderId="9" xfId="1" applyFont="1" applyFill="1" applyBorder="1" applyAlignment="1">
      <alignment vertical="top" wrapText="1"/>
    </xf>
    <xf numFmtId="0" fontId="23" fillId="2" borderId="0" xfId="1" applyFont="1" applyFill="1" applyBorder="1" applyAlignment="1">
      <alignment horizontal="left" vertical="top"/>
    </xf>
    <xf numFmtId="0" fontId="3" fillId="4" borderId="0" xfId="1" applyFont="1" applyFill="1"/>
    <xf numFmtId="0" fontId="9" fillId="4" borderId="3" xfId="1" applyFont="1" applyFill="1" applyBorder="1" applyAlignment="1">
      <alignment horizontal="center" vertical="center" wrapText="1"/>
    </xf>
    <xf numFmtId="4" fontId="2" fillId="4" borderId="14" xfId="1" applyNumberFormat="1" applyFont="1" applyFill="1" applyBorder="1" applyAlignment="1">
      <alignment horizontal="center" vertical="center"/>
    </xf>
    <xf numFmtId="0" fontId="9" fillId="4" borderId="4" xfId="1" applyFont="1" applyFill="1" applyBorder="1" applyAlignment="1">
      <alignment horizontal="center" vertical="center"/>
    </xf>
    <xf numFmtId="4" fontId="14" fillId="4" borderId="14" xfId="1" applyNumberFormat="1" applyFont="1" applyFill="1" applyBorder="1" applyAlignment="1">
      <alignment horizontal="right" vertical="center"/>
    </xf>
    <xf numFmtId="4" fontId="15" fillId="4" borderId="4" xfId="1" applyNumberFormat="1" applyFont="1" applyFill="1" applyBorder="1" applyAlignment="1">
      <alignment horizontal="right" vertical="center"/>
    </xf>
    <xf numFmtId="4" fontId="15" fillId="4" borderId="19" xfId="1" applyNumberFormat="1" applyFont="1" applyFill="1" applyBorder="1" applyAlignment="1">
      <alignment horizontal="right" vertical="center"/>
    </xf>
    <xf numFmtId="4" fontId="14" fillId="4" borderId="25" xfId="1" applyNumberFormat="1" applyFont="1" applyFill="1" applyBorder="1" applyAlignment="1">
      <alignment horizontal="right" vertical="center"/>
    </xf>
    <xf numFmtId="4" fontId="14" fillId="4" borderId="4" xfId="1" applyNumberFormat="1" applyFont="1" applyFill="1" applyBorder="1" applyAlignment="1">
      <alignment horizontal="right" vertical="center"/>
    </xf>
    <xf numFmtId="4" fontId="15" fillId="4" borderId="3" xfId="1" applyNumberFormat="1" applyFont="1" applyFill="1" applyBorder="1" applyAlignment="1">
      <alignment horizontal="right" vertical="center"/>
    </xf>
    <xf numFmtId="4" fontId="14" fillId="4" borderId="4" xfId="2" applyNumberFormat="1" applyFont="1" applyFill="1" applyBorder="1" applyAlignment="1">
      <alignment horizontal="right" vertical="center"/>
    </xf>
    <xf numFmtId="4" fontId="15" fillId="4" borderId="4" xfId="2" applyNumberFormat="1" applyFont="1" applyFill="1" applyBorder="1" applyAlignment="1">
      <alignment horizontal="right" vertical="center"/>
    </xf>
    <xf numFmtId="0" fontId="3" fillId="2" borderId="0" xfId="1" applyFont="1" applyFill="1" applyAlignment="1">
      <alignment horizontal="center" vertical="top" wrapText="1"/>
    </xf>
    <xf numFmtId="0" fontId="9" fillId="2" borderId="4" xfId="1" applyFont="1" applyFill="1" applyBorder="1" applyAlignment="1">
      <alignment horizontal="center" vertical="center" wrapText="1"/>
    </xf>
    <xf numFmtId="0" fontId="3" fillId="2" borderId="0" xfId="1" applyFont="1" applyFill="1" applyAlignment="1">
      <alignment vertical="top" wrapText="1"/>
    </xf>
    <xf numFmtId="4" fontId="3" fillId="5" borderId="0" xfId="1" applyNumberFormat="1" applyFont="1" applyFill="1"/>
    <xf numFmtId="49" fontId="9" fillId="5" borderId="3" xfId="1" applyNumberFormat="1" applyFont="1" applyFill="1" applyBorder="1" applyAlignment="1">
      <alignment horizontal="center" vertical="center" wrapText="1"/>
    </xf>
    <xf numFmtId="4" fontId="2" fillId="5" borderId="14" xfId="1" applyNumberFormat="1" applyFont="1" applyFill="1" applyBorder="1" applyAlignment="1">
      <alignment horizontal="center" vertical="center"/>
    </xf>
    <xf numFmtId="49" fontId="9" fillId="5" borderId="4" xfId="1" applyNumberFormat="1" applyFont="1" applyFill="1" applyBorder="1" applyAlignment="1">
      <alignment horizontal="center" vertical="center"/>
    </xf>
    <xf numFmtId="4" fontId="14" fillId="5" borderId="14" xfId="1" applyNumberFormat="1" applyFont="1" applyFill="1" applyBorder="1" applyAlignment="1">
      <alignment horizontal="right" vertical="center"/>
    </xf>
    <xf numFmtId="4" fontId="15" fillId="5" borderId="4" xfId="1" applyNumberFormat="1" applyFont="1" applyFill="1" applyBorder="1" applyAlignment="1">
      <alignment horizontal="right" vertical="center"/>
    </xf>
    <xf numFmtId="4" fontId="15" fillId="5" borderId="19" xfId="1" applyNumberFormat="1" applyFont="1" applyFill="1" applyBorder="1" applyAlignment="1">
      <alignment horizontal="right" vertical="center"/>
    </xf>
    <xf numFmtId="4" fontId="14" fillId="5" borderId="25" xfId="1" applyNumberFormat="1" applyFont="1" applyFill="1" applyBorder="1" applyAlignment="1">
      <alignment horizontal="right" vertical="center"/>
    </xf>
    <xf numFmtId="4" fontId="14" fillId="5" borderId="4" xfId="1" applyNumberFormat="1" applyFont="1" applyFill="1" applyBorder="1" applyAlignment="1">
      <alignment horizontal="right" vertical="center"/>
    </xf>
    <xf numFmtId="4" fontId="15" fillId="5" borderId="3" xfId="1" applyNumberFormat="1" applyFont="1" applyFill="1" applyBorder="1" applyAlignment="1">
      <alignment horizontal="right" vertical="center"/>
    </xf>
    <xf numFmtId="4" fontId="14" fillId="5" borderId="4" xfId="2" applyNumberFormat="1" applyFont="1" applyFill="1" applyBorder="1" applyAlignment="1">
      <alignment horizontal="right" vertical="center"/>
    </xf>
    <xf numFmtId="4" fontId="15" fillId="5" borderId="4" xfId="2" applyNumberFormat="1" applyFont="1" applyFill="1" applyBorder="1" applyAlignment="1">
      <alignment horizontal="right" vertical="center"/>
    </xf>
    <xf numFmtId="4" fontId="3" fillId="6" borderId="0" xfId="1" applyNumberFormat="1" applyFont="1" applyFill="1"/>
    <xf numFmtId="49" fontId="9" fillId="6" borderId="3" xfId="1" applyNumberFormat="1" applyFont="1" applyFill="1" applyBorder="1" applyAlignment="1">
      <alignment horizontal="center" vertical="center" wrapText="1"/>
    </xf>
    <xf numFmtId="4" fontId="2" fillId="6" borderId="14" xfId="1" applyNumberFormat="1" applyFont="1" applyFill="1" applyBorder="1" applyAlignment="1">
      <alignment horizontal="center" vertical="center"/>
    </xf>
    <xf numFmtId="49" fontId="9" fillId="6" borderId="4" xfId="1" applyNumberFormat="1" applyFont="1" applyFill="1" applyBorder="1" applyAlignment="1">
      <alignment horizontal="center" vertical="center"/>
    </xf>
    <xf numFmtId="4" fontId="14" fillId="6" borderId="14" xfId="1" applyNumberFormat="1" applyFont="1" applyFill="1" applyBorder="1" applyAlignment="1">
      <alignment horizontal="right" vertical="center"/>
    </xf>
    <xf numFmtId="4" fontId="15" fillId="6" borderId="4" xfId="1" applyNumberFormat="1" applyFont="1" applyFill="1" applyBorder="1" applyAlignment="1">
      <alignment horizontal="right" vertical="center"/>
    </xf>
    <xf numFmtId="4" fontId="15" fillId="6" borderId="19" xfId="1" applyNumberFormat="1" applyFont="1" applyFill="1" applyBorder="1" applyAlignment="1">
      <alignment horizontal="right" vertical="center"/>
    </xf>
    <xf numFmtId="4" fontId="14" fillId="6" borderId="25" xfId="1" applyNumberFormat="1" applyFont="1" applyFill="1" applyBorder="1" applyAlignment="1">
      <alignment horizontal="right" vertical="center"/>
    </xf>
    <xf numFmtId="4" fontId="14" fillId="6" borderId="4" xfId="1" applyNumberFormat="1" applyFont="1" applyFill="1" applyBorder="1" applyAlignment="1">
      <alignment horizontal="right" vertical="center"/>
    </xf>
    <xf numFmtId="4" fontId="15" fillId="6" borderId="3" xfId="1" applyNumberFormat="1" applyFont="1" applyFill="1" applyBorder="1" applyAlignment="1">
      <alignment horizontal="right" vertical="center"/>
    </xf>
    <xf numFmtId="4" fontId="14" fillId="6" borderId="4" xfId="2" applyNumberFormat="1" applyFont="1" applyFill="1" applyBorder="1" applyAlignment="1">
      <alignment horizontal="right" vertical="center"/>
    </xf>
    <xf numFmtId="4" fontId="15" fillId="6" borderId="4" xfId="2" applyNumberFormat="1" applyFont="1" applyFill="1" applyBorder="1" applyAlignment="1">
      <alignment horizontal="right" vertical="center"/>
    </xf>
    <xf numFmtId="0" fontId="9" fillId="2" borderId="6" xfId="1" applyFont="1" applyFill="1" applyBorder="1" applyAlignment="1">
      <alignment horizontal="center" vertical="center" wrapText="1"/>
    </xf>
    <xf numFmtId="0" fontId="9" fillId="2" borderId="3" xfId="1" applyFont="1" applyFill="1" applyBorder="1" applyAlignment="1">
      <alignment horizontal="center" vertical="center" wrapText="1"/>
    </xf>
    <xf numFmtId="49" fontId="15" fillId="2" borderId="23" xfId="1" applyNumberFormat="1" applyFont="1" applyFill="1" applyBorder="1" applyAlignment="1">
      <alignment horizontal="left" vertical="top"/>
    </xf>
    <xf numFmtId="49" fontId="15" fillId="2" borderId="0" xfId="1" applyNumberFormat="1" applyFont="1" applyFill="1" applyBorder="1" applyAlignment="1">
      <alignment horizontal="left" vertical="top" wrapText="1"/>
    </xf>
    <xf numFmtId="49" fontId="15" fillId="2" borderId="23" xfId="1" applyNumberFormat="1" applyFont="1" applyFill="1" applyBorder="1" applyAlignment="1">
      <alignment horizontal="left" vertical="top"/>
    </xf>
    <xf numFmtId="49" fontId="15" fillId="2" borderId="0" xfId="1" applyNumberFormat="1" applyFont="1" applyFill="1" applyBorder="1" applyAlignment="1">
      <alignment horizontal="left" vertical="top" wrapText="1"/>
    </xf>
    <xf numFmtId="0" fontId="0" fillId="0" borderId="2" xfId="0" applyBorder="1" applyAlignment="1">
      <alignment horizontal="center" vertical="center" wrapText="1"/>
    </xf>
    <xf numFmtId="0" fontId="9" fillId="2" borderId="3"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3" fillId="7" borderId="0" xfId="1" applyFont="1" applyFill="1"/>
    <xf numFmtId="0" fontId="9" fillId="7" borderId="3" xfId="1" applyFont="1" applyFill="1" applyBorder="1" applyAlignment="1">
      <alignment horizontal="center" vertical="center" wrapText="1"/>
    </xf>
    <xf numFmtId="4" fontId="2" fillId="7" borderId="14" xfId="1" applyNumberFormat="1" applyFont="1" applyFill="1" applyBorder="1" applyAlignment="1">
      <alignment horizontal="center" vertical="center"/>
    </xf>
    <xf numFmtId="0" fontId="9" fillId="7" borderId="4" xfId="1" applyFont="1" applyFill="1" applyBorder="1" applyAlignment="1">
      <alignment horizontal="center" vertical="center"/>
    </xf>
    <xf numFmtId="4" fontId="14" fillId="7" borderId="14" xfId="1" applyNumberFormat="1" applyFont="1" applyFill="1" applyBorder="1" applyAlignment="1">
      <alignment horizontal="right" vertical="center"/>
    </xf>
    <xf numFmtId="4" fontId="15" fillId="7" borderId="4" xfId="1" applyNumberFormat="1" applyFont="1" applyFill="1" applyBorder="1" applyAlignment="1">
      <alignment horizontal="right" vertical="center"/>
    </xf>
    <xf numFmtId="4" fontId="15" fillId="7" borderId="19" xfId="1" applyNumberFormat="1" applyFont="1" applyFill="1" applyBorder="1" applyAlignment="1">
      <alignment horizontal="right" vertical="center"/>
    </xf>
    <xf numFmtId="4" fontId="14" fillId="7" borderId="25" xfId="1" applyNumberFormat="1" applyFont="1" applyFill="1" applyBorder="1" applyAlignment="1">
      <alignment horizontal="right" vertical="center"/>
    </xf>
    <xf numFmtId="4" fontId="14" fillId="7" borderId="4" xfId="1" applyNumberFormat="1" applyFont="1" applyFill="1" applyBorder="1" applyAlignment="1">
      <alignment horizontal="right" vertical="center"/>
    </xf>
    <xf numFmtId="4" fontId="15" fillId="7" borderId="3" xfId="1" applyNumberFormat="1" applyFont="1" applyFill="1" applyBorder="1" applyAlignment="1">
      <alignment horizontal="right" vertical="center"/>
    </xf>
    <xf numFmtId="4" fontId="15" fillId="7" borderId="4" xfId="2" applyNumberFormat="1" applyFont="1" applyFill="1" applyBorder="1" applyAlignment="1">
      <alignment horizontal="right" vertical="center"/>
    </xf>
    <xf numFmtId="4" fontId="14" fillId="7" borderId="4" xfId="2" applyNumberFormat="1" applyFont="1" applyFill="1" applyBorder="1" applyAlignment="1">
      <alignment horizontal="right" vertical="center"/>
    </xf>
    <xf numFmtId="0" fontId="3" fillId="8" borderId="0" xfId="1" applyFont="1" applyFill="1"/>
    <xf numFmtId="0" fontId="9" fillId="8" borderId="3" xfId="1" applyFont="1" applyFill="1" applyBorder="1" applyAlignment="1">
      <alignment horizontal="center" vertical="center" wrapText="1"/>
    </xf>
    <xf numFmtId="4" fontId="2" fillId="8" borderId="14" xfId="1" applyNumberFormat="1" applyFont="1" applyFill="1" applyBorder="1" applyAlignment="1">
      <alignment horizontal="center" vertical="center"/>
    </xf>
    <xf numFmtId="0" fontId="9" fillId="8" borderId="4" xfId="1" applyFont="1" applyFill="1" applyBorder="1" applyAlignment="1">
      <alignment horizontal="center" vertical="center"/>
    </xf>
    <xf numFmtId="4" fontId="14" fillId="8" borderId="14" xfId="1" applyNumberFormat="1" applyFont="1" applyFill="1" applyBorder="1" applyAlignment="1">
      <alignment horizontal="right" vertical="center"/>
    </xf>
    <xf numFmtId="4" fontId="15" fillId="8" borderId="4" xfId="1" applyNumberFormat="1" applyFont="1" applyFill="1" applyBorder="1" applyAlignment="1">
      <alignment horizontal="right" vertical="center"/>
    </xf>
    <xf numFmtId="4" fontId="15" fillId="8" borderId="19" xfId="1" applyNumberFormat="1" applyFont="1" applyFill="1" applyBorder="1" applyAlignment="1">
      <alignment horizontal="right" vertical="center"/>
    </xf>
    <xf numFmtId="4" fontId="14" fillId="8" borderId="25" xfId="1" applyNumberFormat="1" applyFont="1" applyFill="1" applyBorder="1" applyAlignment="1">
      <alignment horizontal="right" vertical="center"/>
    </xf>
    <xf numFmtId="4" fontId="14" fillId="8" borderId="4" xfId="1" applyNumberFormat="1" applyFont="1" applyFill="1" applyBorder="1" applyAlignment="1">
      <alignment horizontal="right" vertical="center"/>
    </xf>
    <xf numFmtId="4" fontId="15" fillId="8" borderId="3" xfId="1" applyNumberFormat="1" applyFont="1" applyFill="1" applyBorder="1" applyAlignment="1">
      <alignment horizontal="right" vertical="center"/>
    </xf>
    <xf numFmtId="4" fontId="14" fillId="8" borderId="4" xfId="2" applyNumberFormat="1" applyFont="1" applyFill="1" applyBorder="1" applyAlignment="1">
      <alignment horizontal="right" vertical="center"/>
    </xf>
    <xf numFmtId="4" fontId="15" fillId="8" borderId="4" xfId="2" applyNumberFormat="1" applyFont="1" applyFill="1" applyBorder="1" applyAlignment="1">
      <alignment horizontal="right" vertical="center"/>
    </xf>
    <xf numFmtId="0" fontId="9" fillId="2" borderId="6"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0" fillId="0" borderId="2" xfId="0" applyBorder="1" applyAlignment="1">
      <alignment horizontal="center" vertical="center" wrapText="1"/>
    </xf>
    <xf numFmtId="49" fontId="15" fillId="2" borderId="23" xfId="1" applyNumberFormat="1" applyFont="1" applyFill="1" applyBorder="1" applyAlignment="1">
      <alignment horizontal="left" vertical="top"/>
    </xf>
    <xf numFmtId="49" fontId="15" fillId="2" borderId="0" xfId="1" applyNumberFormat="1" applyFont="1" applyFill="1" applyBorder="1" applyAlignment="1">
      <alignment horizontal="left" vertical="top" wrapText="1"/>
    </xf>
    <xf numFmtId="0" fontId="17" fillId="2" borderId="3"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20"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5" fillId="2" borderId="9" xfId="1" applyFont="1" applyFill="1" applyBorder="1" applyAlignment="1">
      <alignment horizontal="center" vertical="center"/>
    </xf>
    <xf numFmtId="0" fontId="15" fillId="2" borderId="14" xfId="1" applyFont="1" applyFill="1" applyBorder="1" applyAlignment="1">
      <alignment horizontal="center" vertical="center"/>
    </xf>
    <xf numFmtId="0" fontId="15" fillId="2" borderId="3" xfId="1" applyFont="1" applyFill="1" applyBorder="1" applyAlignment="1">
      <alignment horizontal="center" vertical="center" wrapText="1"/>
    </xf>
    <xf numFmtId="0" fontId="15" fillId="2" borderId="9" xfId="2" applyFont="1" applyFill="1" applyBorder="1" applyAlignment="1">
      <alignment horizontal="center" vertical="center" wrapText="1"/>
    </xf>
    <xf numFmtId="0" fontId="1" fillId="2" borderId="9" xfId="2" applyFill="1" applyBorder="1" applyAlignment="1">
      <alignment horizontal="center" vertical="center" wrapText="1"/>
    </xf>
    <xf numFmtId="0" fontId="1" fillId="2" borderId="14" xfId="2" applyFill="1" applyBorder="1" applyAlignment="1">
      <alignment horizontal="center" vertical="center" wrapText="1"/>
    </xf>
    <xf numFmtId="0" fontId="1" fillId="2" borderId="9" xfId="1" applyFill="1" applyBorder="1" applyAlignment="1">
      <alignment horizontal="center" vertical="center" wrapText="1"/>
    </xf>
    <xf numFmtId="0" fontId="1" fillId="2" borderId="14" xfId="1" applyFill="1" applyBorder="1" applyAlignment="1">
      <alignment horizontal="center" vertical="center" wrapText="1"/>
    </xf>
    <xf numFmtId="0" fontId="1" fillId="2" borderId="9"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5" fillId="2" borderId="28" xfId="1" applyFont="1" applyFill="1" applyBorder="1" applyAlignment="1">
      <alignment horizontal="center" vertical="center" wrapText="1"/>
    </xf>
    <xf numFmtId="0" fontId="15" fillId="2" borderId="30" xfId="1" applyFont="1" applyFill="1" applyBorder="1" applyAlignment="1">
      <alignment horizontal="center" vertical="center" wrapText="1"/>
    </xf>
    <xf numFmtId="0" fontId="15" fillId="2" borderId="31" xfId="1" applyFont="1" applyFill="1"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wrapText="1"/>
    </xf>
    <xf numFmtId="0" fontId="15" fillId="2" borderId="3" xfId="2" applyFont="1" applyFill="1" applyBorder="1" applyAlignment="1">
      <alignment horizontal="center" vertical="center" wrapText="1"/>
    </xf>
    <xf numFmtId="0" fontId="15" fillId="2" borderId="26" xfId="1" applyFont="1" applyFill="1" applyBorder="1" applyAlignment="1">
      <alignment horizontal="center" vertical="center"/>
    </xf>
    <xf numFmtId="0" fontId="15" fillId="2" borderId="20" xfId="1" applyFont="1" applyFill="1" applyBorder="1" applyAlignment="1">
      <alignment horizontal="center" vertical="center"/>
    </xf>
    <xf numFmtId="2" fontId="1" fillId="2" borderId="3" xfId="1" applyNumberFormat="1" applyFont="1" applyFill="1" applyBorder="1" applyAlignment="1">
      <alignment horizontal="center" vertical="center" wrapText="1"/>
    </xf>
    <xf numFmtId="2" fontId="1" fillId="2" borderId="9" xfId="1" applyNumberFormat="1" applyFont="1" applyFill="1" applyBorder="1" applyAlignment="1">
      <alignment horizontal="center" vertical="center" wrapText="1"/>
    </xf>
    <xf numFmtId="2" fontId="1" fillId="2" borderId="14" xfId="1" applyNumberFormat="1" applyFont="1" applyFill="1" applyBorder="1" applyAlignment="1">
      <alignment horizontal="center" vertical="center" wrapText="1"/>
    </xf>
    <xf numFmtId="0" fontId="15" fillId="2" borderId="14" xfId="1" applyFont="1" applyFill="1" applyBorder="1" applyAlignment="1">
      <alignment horizontal="center" vertical="center" wrapText="1"/>
    </xf>
    <xf numFmtId="49" fontId="17" fillId="4" borderId="3" xfId="2" applyNumberFormat="1" applyFont="1" applyFill="1" applyBorder="1" applyAlignment="1">
      <alignment horizontal="center" vertical="top"/>
    </xf>
    <xf numFmtId="49" fontId="17" fillId="4" borderId="9" xfId="2" applyNumberFormat="1" applyFont="1" applyFill="1" applyBorder="1" applyAlignment="1">
      <alignment horizontal="center" vertical="top"/>
    </xf>
    <xf numFmtId="49" fontId="17" fillId="4" borderId="14" xfId="2" applyNumberFormat="1" applyFont="1" applyFill="1" applyBorder="1" applyAlignment="1">
      <alignment horizontal="center" vertical="top"/>
    </xf>
    <xf numFmtId="0" fontId="15" fillId="4" borderId="3" xfId="2" applyFont="1" applyFill="1" applyBorder="1" applyAlignment="1">
      <alignment horizontal="center" vertical="top" wrapText="1"/>
    </xf>
    <xf numFmtId="0" fontId="15" fillId="4" borderId="9" xfId="2" applyFont="1" applyFill="1" applyBorder="1" applyAlignment="1">
      <alignment horizontal="center" vertical="top" wrapText="1"/>
    </xf>
    <xf numFmtId="0" fontId="15" fillId="4" borderId="14" xfId="2" applyFont="1" applyFill="1" applyBorder="1" applyAlignment="1">
      <alignment horizontal="center" vertical="top" wrapText="1"/>
    </xf>
    <xf numFmtId="0" fontId="15" fillId="4" borderId="9" xfId="1" applyFont="1" applyFill="1" applyBorder="1" applyAlignment="1">
      <alignment horizontal="center" vertical="top"/>
    </xf>
    <xf numFmtId="0" fontId="17" fillId="4" borderId="9" xfId="1" applyFont="1" applyFill="1" applyBorder="1" applyAlignment="1">
      <alignment horizontal="center" vertical="top"/>
    </xf>
    <xf numFmtId="0" fontId="17" fillId="4" borderId="14" xfId="1" applyFont="1" applyFill="1" applyBorder="1" applyAlignment="1">
      <alignment horizontal="center" vertical="top"/>
    </xf>
    <xf numFmtId="0" fontId="1" fillId="4" borderId="9" xfId="2" applyFont="1" applyFill="1" applyBorder="1" applyAlignment="1">
      <alignment horizontal="center" vertical="top" wrapText="1"/>
    </xf>
    <xf numFmtId="0" fontId="1" fillId="4" borderId="14" xfId="2" applyFont="1" applyFill="1" applyBorder="1" applyAlignment="1">
      <alignment horizontal="center" vertical="top" wrapText="1"/>
    </xf>
    <xf numFmtId="0" fontId="15" fillId="0" borderId="9" xfId="2" applyNumberFormat="1" applyFont="1" applyFill="1" applyBorder="1" applyAlignment="1">
      <alignment horizontal="center" vertical="center" wrapText="1"/>
    </xf>
    <xf numFmtId="0" fontId="1" fillId="0" borderId="9" xfId="2" applyNumberFormat="1" applyFill="1" applyBorder="1" applyAlignment="1">
      <alignment horizontal="center" vertical="center" wrapText="1"/>
    </xf>
    <xf numFmtId="0" fontId="1" fillId="0" borderId="14" xfId="2" applyNumberFormat="1" applyFill="1" applyBorder="1" applyAlignment="1">
      <alignment horizontal="center" vertical="center" wrapText="1"/>
    </xf>
    <xf numFmtId="49" fontId="17" fillId="2" borderId="3" xfId="1" applyNumberFormat="1" applyFont="1" applyFill="1" applyBorder="1" applyAlignment="1">
      <alignment horizontal="center" vertical="top"/>
    </xf>
    <xf numFmtId="49" fontId="17" fillId="2" borderId="9" xfId="1" applyNumberFormat="1" applyFont="1" applyFill="1" applyBorder="1" applyAlignment="1">
      <alignment horizontal="center" vertical="top"/>
    </xf>
    <xf numFmtId="0" fontId="15" fillId="2" borderId="3" xfId="1" applyFont="1" applyFill="1" applyBorder="1" applyAlignment="1">
      <alignment horizontal="center" vertical="top" wrapText="1"/>
    </xf>
    <xf numFmtId="0" fontId="15" fillId="2" borderId="9" xfId="1" applyFont="1" applyFill="1" applyBorder="1" applyAlignment="1">
      <alignment horizontal="center" vertical="top" wrapText="1"/>
    </xf>
    <xf numFmtId="0" fontId="15" fillId="2" borderId="9" xfId="1" applyFont="1" applyFill="1" applyBorder="1" applyAlignment="1">
      <alignment horizontal="center" vertical="top"/>
    </xf>
    <xf numFmtId="0" fontId="17" fillId="2" borderId="9" xfId="1" applyFont="1" applyFill="1" applyBorder="1" applyAlignment="1">
      <alignment horizontal="center" vertical="top"/>
    </xf>
    <xf numFmtId="0" fontId="17" fillId="2" borderId="14" xfId="1" applyFont="1" applyFill="1" applyBorder="1" applyAlignment="1">
      <alignment horizontal="center" vertical="top"/>
    </xf>
    <xf numFmtId="0" fontId="1" fillId="2" borderId="9" xfId="1" applyFont="1" applyFill="1" applyBorder="1" applyAlignment="1">
      <alignment horizontal="center" vertical="top" wrapText="1"/>
    </xf>
    <xf numFmtId="0" fontId="1" fillId="2" borderId="14" xfId="1" applyFont="1" applyFill="1" applyBorder="1" applyAlignment="1">
      <alignment horizontal="center" vertical="top" wrapText="1"/>
    </xf>
    <xf numFmtId="49" fontId="17" fillId="2" borderId="14" xfId="1" applyNumberFormat="1" applyFont="1" applyFill="1" applyBorder="1" applyAlignment="1">
      <alignment horizontal="center" vertical="top"/>
    </xf>
    <xf numFmtId="0" fontId="15" fillId="2" borderId="14" xfId="1" applyFont="1" applyFill="1" applyBorder="1" applyAlignment="1">
      <alignment horizontal="center" vertical="top" wrapText="1"/>
    </xf>
    <xf numFmtId="49" fontId="17" fillId="2" borderId="3" xfId="1" applyNumberFormat="1" applyFont="1" applyFill="1" applyBorder="1" applyAlignment="1">
      <alignment horizontal="center" vertical="top" wrapText="1"/>
    </xf>
    <xf numFmtId="0" fontId="15" fillId="2" borderId="9" xfId="2" applyFont="1" applyFill="1" applyBorder="1" applyAlignment="1">
      <alignment horizontal="center" vertical="top" wrapText="1"/>
    </xf>
    <xf numFmtId="0" fontId="1" fillId="2" borderId="9" xfId="2" applyFont="1" applyFill="1" applyBorder="1" applyAlignment="1">
      <alignment horizontal="center" vertical="top" wrapText="1"/>
    </xf>
    <xf numFmtId="0" fontId="1" fillId="2" borderId="14" xfId="2" applyFont="1" applyFill="1" applyBorder="1" applyAlignment="1">
      <alignment horizontal="center" vertical="top" wrapText="1"/>
    </xf>
    <xf numFmtId="0" fontId="3" fillId="2" borderId="0" xfId="1" applyFont="1" applyFill="1" applyAlignment="1">
      <alignment vertical="top" wrapText="1"/>
    </xf>
    <xf numFmtId="0" fontId="1" fillId="2" borderId="0" xfId="1" applyFill="1" applyAlignment="1">
      <alignment vertical="top"/>
    </xf>
    <xf numFmtId="0" fontId="14" fillId="2" borderId="10" xfId="1" applyFont="1" applyFill="1" applyBorder="1" applyAlignment="1">
      <alignment vertical="top"/>
    </xf>
    <xf numFmtId="0" fontId="14" fillId="2" borderId="11" xfId="1" applyFont="1" applyFill="1" applyBorder="1" applyAlignment="1">
      <alignment vertical="top"/>
    </xf>
    <xf numFmtId="0" fontId="14" fillId="2" borderId="2" xfId="1" applyFont="1" applyFill="1" applyBorder="1" applyAlignment="1">
      <alignment vertical="top"/>
    </xf>
    <xf numFmtId="0" fontId="14" fillId="2" borderId="28" xfId="1" applyFont="1" applyFill="1" applyBorder="1" applyAlignment="1">
      <alignment vertical="top"/>
    </xf>
    <xf numFmtId="0" fontId="14" fillId="2" borderId="0" xfId="1" applyFont="1" applyFill="1" applyBorder="1" applyAlignment="1">
      <alignment vertical="top"/>
    </xf>
    <xf numFmtId="0" fontId="14" fillId="2" borderId="8" xfId="1" applyFont="1" applyFill="1" applyBorder="1" applyAlignment="1">
      <alignment vertical="top"/>
    </xf>
    <xf numFmtId="0" fontId="14" fillId="2" borderId="30" xfId="1" applyFont="1" applyFill="1" applyBorder="1" applyAlignment="1">
      <alignment vertical="top"/>
    </xf>
    <xf numFmtId="0" fontId="14" fillId="2" borderId="17" xfId="1" applyFont="1" applyFill="1" applyBorder="1" applyAlignment="1">
      <alignment vertical="top"/>
    </xf>
    <xf numFmtId="0" fontId="14" fillId="2" borderId="18" xfId="1" applyFont="1" applyFill="1" applyBorder="1" applyAlignment="1">
      <alignment vertical="top"/>
    </xf>
    <xf numFmtId="0" fontId="14" fillId="2" borderId="31" xfId="1" applyFont="1" applyFill="1" applyBorder="1" applyAlignment="1">
      <alignment vertical="top"/>
    </xf>
    <xf numFmtId="0" fontId="14" fillId="2" borderId="34" xfId="1" applyFont="1" applyFill="1" applyBorder="1" applyAlignment="1">
      <alignment vertical="top"/>
    </xf>
    <xf numFmtId="0" fontId="14" fillId="2" borderId="13" xfId="1" applyFont="1" applyFill="1" applyBorder="1" applyAlignment="1">
      <alignment vertical="top"/>
    </xf>
    <xf numFmtId="49" fontId="17" fillId="2" borderId="20" xfId="1" applyNumberFormat="1" applyFont="1" applyFill="1" applyBorder="1" applyAlignment="1">
      <alignment horizontal="center" vertical="top"/>
    </xf>
    <xf numFmtId="0" fontId="15" fillId="2" borderId="20" xfId="1" applyFont="1" applyFill="1" applyBorder="1" applyAlignment="1">
      <alignment horizontal="center" vertical="top" wrapText="1"/>
    </xf>
    <xf numFmtId="0" fontId="17" fillId="2" borderId="20" xfId="1" applyFont="1" applyFill="1" applyBorder="1" applyAlignment="1">
      <alignment horizontal="center" vertical="top"/>
    </xf>
    <xf numFmtId="49" fontId="17" fillId="2" borderId="9" xfId="1" applyNumberFormat="1" applyFont="1" applyFill="1" applyBorder="1" applyAlignment="1">
      <alignment horizontal="center" vertical="top" wrapText="1"/>
    </xf>
    <xf numFmtId="0" fontId="19" fillId="2" borderId="9" xfId="1" applyFont="1" applyFill="1" applyBorder="1" applyAlignment="1">
      <alignment horizontal="center" vertical="center" wrapText="1"/>
    </xf>
    <xf numFmtId="0" fontId="19" fillId="2" borderId="14" xfId="1" applyFont="1" applyFill="1" applyBorder="1" applyAlignment="1">
      <alignment horizontal="center" vertical="center" wrapText="1"/>
    </xf>
    <xf numFmtId="0" fontId="1" fillId="2" borderId="20" xfId="1" applyFont="1" applyFill="1" applyBorder="1" applyAlignment="1">
      <alignment horizontal="center" vertical="top" wrapText="1"/>
    </xf>
    <xf numFmtId="49" fontId="14" fillId="2" borderId="21" xfId="1" applyNumberFormat="1" applyFont="1" applyFill="1" applyBorder="1" applyAlignment="1">
      <alignment horizontal="center" vertical="top"/>
    </xf>
    <xf numFmtId="0" fontId="1" fillId="2" borderId="27" xfId="1" applyFont="1" applyFill="1" applyBorder="1" applyAlignment="1">
      <alignment horizontal="center" vertical="top"/>
    </xf>
    <xf numFmtId="0" fontId="1" fillId="2" borderId="29" xfId="1" applyFont="1" applyFill="1" applyBorder="1" applyAlignment="1">
      <alignment horizontal="center" vertical="top"/>
    </xf>
    <xf numFmtId="49" fontId="14" fillId="2" borderId="22" xfId="1" applyNumberFormat="1" applyFont="1" applyFill="1" applyBorder="1" applyAlignment="1">
      <alignment horizontal="center" vertical="top" wrapText="1"/>
    </xf>
    <xf numFmtId="0" fontId="2" fillId="2" borderId="23" xfId="1" applyFont="1" applyFill="1" applyBorder="1" applyAlignment="1">
      <alignment horizontal="center" vertical="top" wrapText="1"/>
    </xf>
    <xf numFmtId="0" fontId="2" fillId="2" borderId="24" xfId="1" applyFont="1" applyFill="1" applyBorder="1" applyAlignment="1">
      <alignment horizontal="center" vertical="top" wrapText="1"/>
    </xf>
    <xf numFmtId="0" fontId="2" fillId="2" borderId="28" xfId="1" applyFont="1" applyFill="1" applyBorder="1" applyAlignment="1">
      <alignment horizontal="center" vertical="top" wrapText="1"/>
    </xf>
    <xf numFmtId="0" fontId="2" fillId="2" borderId="0" xfId="1" applyFont="1" applyFill="1" applyAlignment="1">
      <alignment horizontal="center" vertical="top" wrapText="1"/>
    </xf>
    <xf numFmtId="0" fontId="2" fillId="2" borderId="8" xfId="1" applyFont="1" applyFill="1" applyBorder="1" applyAlignment="1">
      <alignment horizontal="center" vertical="top" wrapText="1"/>
    </xf>
    <xf numFmtId="0" fontId="2" fillId="2" borderId="30" xfId="1" applyFont="1" applyFill="1" applyBorder="1" applyAlignment="1">
      <alignment horizontal="center" vertical="top" wrapText="1"/>
    </xf>
    <xf numFmtId="0" fontId="2" fillId="2" borderId="17" xfId="1" applyFont="1" applyFill="1" applyBorder="1" applyAlignment="1">
      <alignment horizontal="center" vertical="top" wrapText="1"/>
    </xf>
    <xf numFmtId="0" fontId="2" fillId="2" borderId="18" xfId="1" applyFont="1" applyFill="1" applyBorder="1" applyAlignment="1">
      <alignment horizontal="center" vertical="top" wrapText="1"/>
    </xf>
    <xf numFmtId="49" fontId="15" fillId="2" borderId="3" xfId="1" applyNumberFormat="1" applyFont="1" applyFill="1" applyBorder="1" applyAlignment="1">
      <alignment horizontal="center" vertical="top"/>
    </xf>
    <xf numFmtId="0" fontId="1" fillId="2" borderId="9" xfId="1" applyFont="1" applyFill="1" applyBorder="1" applyAlignment="1">
      <alignment horizontal="center" vertical="top"/>
    </xf>
    <xf numFmtId="49" fontId="14" fillId="2" borderId="21" xfId="1" applyNumberFormat="1" applyFont="1" applyFill="1" applyBorder="1" applyAlignment="1">
      <alignment horizontal="center" vertical="top" wrapText="1"/>
    </xf>
    <xf numFmtId="49" fontId="14" fillId="2" borderId="27" xfId="1" applyNumberFormat="1" applyFont="1" applyFill="1" applyBorder="1" applyAlignment="1">
      <alignment horizontal="center" vertical="top" wrapText="1"/>
    </xf>
    <xf numFmtId="49" fontId="14" fillId="2" borderId="29" xfId="1" applyNumberFormat="1" applyFont="1" applyFill="1" applyBorder="1" applyAlignment="1">
      <alignment horizontal="center" vertical="top" wrapText="1"/>
    </xf>
    <xf numFmtId="0" fontId="1" fillId="2" borderId="23" xfId="1" applyFont="1" applyFill="1" applyBorder="1" applyAlignment="1">
      <alignment horizontal="center" vertical="top" wrapText="1"/>
    </xf>
    <xf numFmtId="0" fontId="1" fillId="2" borderId="24" xfId="1" applyFont="1" applyFill="1" applyBorder="1" applyAlignment="1">
      <alignment horizontal="center" vertical="top" wrapText="1"/>
    </xf>
    <xf numFmtId="0" fontId="1" fillId="2" borderId="0" xfId="1" applyFont="1" applyFill="1" applyAlignment="1">
      <alignment horizontal="center" vertical="top" wrapText="1"/>
    </xf>
    <xf numFmtId="0" fontId="1" fillId="2" borderId="8" xfId="1" applyFont="1" applyFill="1" applyBorder="1" applyAlignment="1">
      <alignment horizontal="center" vertical="top" wrapText="1"/>
    </xf>
    <xf numFmtId="0" fontId="1" fillId="2" borderId="17" xfId="1" applyFont="1" applyFill="1" applyBorder="1" applyAlignment="1">
      <alignment horizontal="center" vertical="top" wrapText="1"/>
    </xf>
    <xf numFmtId="0" fontId="1" fillId="2" borderId="18" xfId="1" applyFont="1" applyFill="1" applyBorder="1" applyAlignment="1">
      <alignment horizontal="center" vertical="top" wrapText="1"/>
    </xf>
    <xf numFmtId="49" fontId="15" fillId="2" borderId="32" xfId="1" applyNumberFormat="1" applyFont="1" applyFill="1" applyBorder="1" applyAlignment="1">
      <alignment horizontal="left" vertical="top"/>
    </xf>
    <xf numFmtId="49" fontId="15" fillId="2" borderId="23" xfId="1" applyNumberFormat="1" applyFont="1" applyFill="1" applyBorder="1" applyAlignment="1">
      <alignment horizontal="left" vertical="top"/>
    </xf>
    <xf numFmtId="49" fontId="15" fillId="2" borderId="15" xfId="1" applyNumberFormat="1" applyFont="1" applyFill="1" applyBorder="1" applyAlignment="1">
      <alignment horizontal="left" vertical="top" wrapText="1"/>
    </xf>
    <xf numFmtId="49" fontId="15" fillId="2" borderId="0" xfId="1" applyNumberFormat="1" applyFont="1" applyFill="1" applyBorder="1" applyAlignment="1">
      <alignment horizontal="left" vertical="top" wrapText="1"/>
    </xf>
    <xf numFmtId="49" fontId="14" fillId="2" borderId="33" xfId="1" applyNumberFormat="1" applyFont="1" applyFill="1" applyBorder="1" applyAlignment="1">
      <alignment horizontal="center" vertical="top" wrapText="1"/>
    </xf>
    <xf numFmtId="49" fontId="14" fillId="2" borderId="11" xfId="1" applyNumberFormat="1" applyFont="1" applyFill="1" applyBorder="1" applyAlignment="1">
      <alignment horizontal="center" vertical="top" wrapText="1"/>
    </xf>
    <xf numFmtId="49" fontId="14" fillId="2" borderId="2" xfId="1" applyNumberFormat="1" applyFont="1" applyFill="1" applyBorder="1" applyAlignment="1">
      <alignment horizontal="center" vertical="top" wrapText="1"/>
    </xf>
    <xf numFmtId="49" fontId="14" fillId="2" borderId="15" xfId="1" applyNumberFormat="1" applyFont="1" applyFill="1" applyBorder="1" applyAlignment="1">
      <alignment horizontal="center" vertical="top" wrapText="1"/>
    </xf>
    <xf numFmtId="49" fontId="14" fillId="2" borderId="0" xfId="1" applyNumberFormat="1" applyFont="1" applyFill="1" applyBorder="1" applyAlignment="1">
      <alignment horizontal="center" vertical="top" wrapText="1"/>
    </xf>
    <xf numFmtId="49" fontId="14" fillId="2" borderId="8" xfId="1" applyNumberFormat="1" applyFont="1" applyFill="1" applyBorder="1" applyAlignment="1">
      <alignment horizontal="center" vertical="top" wrapText="1"/>
    </xf>
    <xf numFmtId="49" fontId="14" fillId="2" borderId="16" xfId="1" applyNumberFormat="1" applyFont="1" applyFill="1" applyBorder="1" applyAlignment="1">
      <alignment horizontal="center" vertical="top" wrapText="1"/>
    </xf>
    <xf numFmtId="49" fontId="14" fillId="2" borderId="17" xfId="1" applyNumberFormat="1" applyFont="1" applyFill="1" applyBorder="1" applyAlignment="1">
      <alignment horizontal="center" vertical="top" wrapText="1"/>
    </xf>
    <xf numFmtId="49" fontId="14" fillId="2" borderId="18" xfId="1" applyNumberFormat="1" applyFont="1" applyFill="1" applyBorder="1" applyAlignment="1">
      <alignment horizontal="center" vertical="top" wrapText="1"/>
    </xf>
    <xf numFmtId="49" fontId="17" fillId="2" borderId="3" xfId="2" applyNumberFormat="1" applyFont="1" applyFill="1" applyBorder="1" applyAlignment="1">
      <alignment horizontal="center" vertical="top"/>
    </xf>
    <xf numFmtId="49" fontId="17" fillId="2" borderId="9" xfId="2" applyNumberFormat="1" applyFont="1" applyFill="1" applyBorder="1" applyAlignment="1">
      <alignment horizontal="center" vertical="top"/>
    </xf>
    <xf numFmtId="49" fontId="17" fillId="2" borderId="14" xfId="2" applyNumberFormat="1" applyFont="1" applyFill="1" applyBorder="1" applyAlignment="1">
      <alignment horizontal="center" vertical="top"/>
    </xf>
    <xf numFmtId="0" fontId="15" fillId="2" borderId="3" xfId="2" applyFont="1" applyFill="1" applyBorder="1" applyAlignment="1">
      <alignment horizontal="center" vertical="top" wrapText="1"/>
    </xf>
    <xf numFmtId="0" fontId="15" fillId="2" borderId="14" xfId="2" applyFont="1" applyFill="1" applyBorder="1" applyAlignment="1">
      <alignment horizontal="center" vertical="top" wrapText="1"/>
    </xf>
    <xf numFmtId="49" fontId="14" fillId="2" borderId="10" xfId="1" applyNumberFormat="1" applyFont="1" applyFill="1" applyBorder="1" applyAlignment="1">
      <alignment horizontal="center" vertical="top"/>
    </xf>
    <xf numFmtId="49" fontId="14" fillId="2" borderId="11" xfId="1" applyNumberFormat="1" applyFont="1" applyFill="1" applyBorder="1" applyAlignment="1">
      <alignment horizontal="center" vertical="top"/>
    </xf>
    <xf numFmtId="49" fontId="14" fillId="2" borderId="2" xfId="1" applyNumberFormat="1" applyFont="1" applyFill="1" applyBorder="1" applyAlignment="1">
      <alignment horizontal="center" vertical="top"/>
    </xf>
    <xf numFmtId="49" fontId="14" fillId="2" borderId="28" xfId="1" applyNumberFormat="1" applyFont="1" applyFill="1" applyBorder="1" applyAlignment="1">
      <alignment horizontal="center" vertical="top"/>
    </xf>
    <xf numFmtId="49" fontId="14" fillId="2" borderId="0" xfId="1" applyNumberFormat="1" applyFont="1" applyFill="1" applyBorder="1" applyAlignment="1">
      <alignment horizontal="center" vertical="top"/>
    </xf>
    <xf numFmtId="49" fontId="14" fillId="2" borderId="8" xfId="1" applyNumberFormat="1" applyFont="1" applyFill="1" applyBorder="1" applyAlignment="1">
      <alignment horizontal="center" vertical="top"/>
    </xf>
    <xf numFmtId="0" fontId="15" fillId="2" borderId="3" xfId="2" applyNumberFormat="1" applyFont="1" applyFill="1" applyBorder="1" applyAlignment="1">
      <alignment horizontal="center" vertical="center" wrapText="1"/>
    </xf>
    <xf numFmtId="0" fontId="1" fillId="2" borderId="9" xfId="2" applyNumberFormat="1" applyFill="1" applyBorder="1" applyAlignment="1">
      <alignment horizontal="center" vertical="center" wrapText="1"/>
    </xf>
    <xf numFmtId="0" fontId="1" fillId="2" borderId="14" xfId="2" applyNumberFormat="1" applyFill="1" applyBorder="1" applyAlignment="1">
      <alignment horizontal="center" vertical="center" wrapText="1"/>
    </xf>
    <xf numFmtId="49" fontId="14" fillId="2" borderId="27" xfId="1" applyNumberFormat="1" applyFont="1" applyFill="1" applyBorder="1" applyAlignment="1">
      <alignment horizontal="center" vertical="top"/>
    </xf>
    <xf numFmtId="49" fontId="14" fillId="2" borderId="29" xfId="1" applyNumberFormat="1" applyFont="1" applyFill="1" applyBorder="1" applyAlignment="1">
      <alignment horizontal="center" vertical="top"/>
    </xf>
    <xf numFmtId="0" fontId="14" fillId="2" borderId="22" xfId="1" applyFont="1" applyFill="1" applyBorder="1" applyAlignment="1">
      <alignment horizontal="center" vertical="top" wrapText="1"/>
    </xf>
    <xf numFmtId="0" fontId="14" fillId="2" borderId="23" xfId="1" applyFont="1" applyFill="1" applyBorder="1" applyAlignment="1">
      <alignment horizontal="center" vertical="top" wrapText="1"/>
    </xf>
    <xf numFmtId="0" fontId="14" fillId="2" borderId="24" xfId="1" applyFont="1" applyFill="1" applyBorder="1" applyAlignment="1">
      <alignment horizontal="center" vertical="top" wrapText="1"/>
    </xf>
    <xf numFmtId="0" fontId="14" fillId="2" borderId="28" xfId="1" applyFont="1" applyFill="1" applyBorder="1" applyAlignment="1">
      <alignment horizontal="center" vertical="top" wrapText="1"/>
    </xf>
    <xf numFmtId="0" fontId="14" fillId="2" borderId="0" xfId="1" applyFont="1" applyFill="1" applyBorder="1" applyAlignment="1">
      <alignment horizontal="center" vertical="top" wrapText="1"/>
    </xf>
    <xf numFmtId="0" fontId="14" fillId="2" borderId="8" xfId="1" applyFont="1" applyFill="1" applyBorder="1" applyAlignment="1">
      <alignment horizontal="center" vertical="top" wrapText="1"/>
    </xf>
    <xf numFmtId="0" fontId="14" fillId="2" borderId="30"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4" fillId="2" borderId="18" xfId="1" applyFont="1" applyFill="1" applyBorder="1" applyAlignment="1">
      <alignment horizontal="center" vertical="top" wrapText="1"/>
    </xf>
    <xf numFmtId="0" fontId="15" fillId="2" borderId="26" xfId="1" applyNumberFormat="1" applyFont="1" applyFill="1" applyBorder="1" applyAlignment="1">
      <alignment horizontal="center" vertical="center" wrapText="1"/>
    </xf>
    <xf numFmtId="0" fontId="1" fillId="2" borderId="9" xfId="1" applyNumberFormat="1" applyFill="1" applyBorder="1" applyAlignment="1">
      <alignment horizontal="center" vertical="center" wrapText="1"/>
    </xf>
    <xf numFmtId="0" fontId="1" fillId="2" borderId="14" xfId="1" applyNumberFormat="1" applyFill="1" applyBorder="1" applyAlignment="1">
      <alignment horizontal="center" vertical="center" wrapText="1"/>
    </xf>
    <xf numFmtId="49" fontId="20" fillId="2" borderId="21" xfId="1" applyNumberFormat="1" applyFont="1" applyFill="1" applyBorder="1" applyAlignment="1">
      <alignment horizontal="center" vertical="top"/>
    </xf>
    <xf numFmtId="49" fontId="20" fillId="2" borderId="27" xfId="1" applyNumberFormat="1" applyFont="1" applyFill="1" applyBorder="1" applyAlignment="1">
      <alignment horizontal="center" vertical="top"/>
    </xf>
    <xf numFmtId="49" fontId="20" fillId="2" borderId="29" xfId="1" applyNumberFormat="1" applyFont="1" applyFill="1" applyBorder="1" applyAlignment="1">
      <alignment horizontal="center" vertical="top"/>
    </xf>
    <xf numFmtId="0" fontId="1" fillId="2" borderId="23" xfId="1" applyFill="1" applyBorder="1" applyAlignment="1">
      <alignment horizontal="center" vertical="top" wrapText="1"/>
    </xf>
    <xf numFmtId="0" fontId="1" fillId="2" borderId="24" xfId="1" applyFill="1" applyBorder="1" applyAlignment="1">
      <alignment horizontal="center" vertical="top" wrapText="1"/>
    </xf>
    <xf numFmtId="0" fontId="1" fillId="2" borderId="0" xfId="1" applyFill="1" applyAlignment="1">
      <alignment horizontal="center" vertical="top" wrapText="1"/>
    </xf>
    <xf numFmtId="0" fontId="1" fillId="2" borderId="8" xfId="1" applyFill="1" applyBorder="1" applyAlignment="1">
      <alignment horizontal="center" vertical="top" wrapText="1"/>
    </xf>
    <xf numFmtId="0" fontId="1" fillId="2" borderId="17" xfId="1" applyFill="1" applyBorder="1" applyAlignment="1">
      <alignment horizontal="center" vertical="top" wrapText="1"/>
    </xf>
    <xf numFmtId="0" fontId="1" fillId="2" borderId="18" xfId="1" applyFill="1" applyBorder="1" applyAlignment="1">
      <alignment horizontal="center" vertical="top" wrapText="1"/>
    </xf>
    <xf numFmtId="49" fontId="17" fillId="2" borderId="26" xfId="1" applyNumberFormat="1" applyFont="1" applyFill="1" applyBorder="1" applyAlignment="1">
      <alignment horizontal="center" vertical="top"/>
    </xf>
    <xf numFmtId="0" fontId="15" fillId="2" borderId="26" xfId="1" applyFont="1" applyFill="1" applyBorder="1" applyAlignment="1">
      <alignment horizontal="center" vertical="top" wrapText="1"/>
    </xf>
    <xf numFmtId="0" fontId="15" fillId="2" borderId="26" xfId="1" applyFont="1" applyFill="1" applyBorder="1" applyAlignment="1">
      <alignment horizontal="center" vertical="top"/>
    </xf>
    <xf numFmtId="0" fontId="15" fillId="2" borderId="25" xfId="1" applyFont="1" applyFill="1" applyBorder="1" applyAlignment="1">
      <alignment horizontal="center" vertical="center" wrapText="1"/>
    </xf>
    <xf numFmtId="49" fontId="15" fillId="2" borderId="4" xfId="1" applyNumberFormat="1" applyFont="1" applyFill="1" applyBorder="1" applyAlignment="1">
      <alignment horizontal="center" vertical="top"/>
    </xf>
    <xf numFmtId="49" fontId="17" fillId="2" borderId="4" xfId="1" applyNumberFormat="1" applyFont="1" applyFill="1" applyBorder="1" applyAlignment="1">
      <alignment horizontal="center" vertical="top"/>
    </xf>
    <xf numFmtId="0" fontId="15" fillId="2" borderId="4" xfId="1" applyFont="1" applyFill="1" applyBorder="1" applyAlignment="1">
      <alignment horizontal="center" vertical="top" wrapText="1"/>
    </xf>
    <xf numFmtId="0" fontId="18" fillId="2" borderId="4" xfId="1" applyFont="1" applyFill="1" applyBorder="1" applyAlignment="1">
      <alignment horizontal="center" vertical="top"/>
    </xf>
    <xf numFmtId="0" fontId="18" fillId="2" borderId="3" xfId="1" applyFont="1" applyFill="1" applyBorder="1" applyAlignment="1">
      <alignment horizontal="center" vertical="top"/>
    </xf>
    <xf numFmtId="0" fontId="15" fillId="2" borderId="10" xfId="1" applyFont="1" applyFill="1" applyBorder="1" applyAlignment="1">
      <alignment horizontal="center" vertical="top" wrapText="1"/>
    </xf>
    <xf numFmtId="0" fontId="15" fillId="2" borderId="28" xfId="1" applyFont="1" applyFill="1" applyBorder="1" applyAlignment="1">
      <alignment horizontal="center" vertical="top" wrapText="1"/>
    </xf>
    <xf numFmtId="49" fontId="15" fillId="2" borderId="9" xfId="1" applyNumberFormat="1" applyFont="1" applyFill="1" applyBorder="1" applyAlignment="1">
      <alignment horizontal="center" vertical="top"/>
    </xf>
    <xf numFmtId="0" fontId="18" fillId="2" borderId="9" xfId="1" applyFont="1" applyFill="1" applyBorder="1" applyAlignment="1">
      <alignment horizontal="center" vertical="top"/>
    </xf>
    <xf numFmtId="0" fontId="18" fillId="2" borderId="14" xfId="1" applyFont="1" applyFill="1" applyBorder="1" applyAlignment="1">
      <alignment horizontal="center" vertical="top"/>
    </xf>
    <xf numFmtId="0" fontId="16" fillId="2" borderId="23" xfId="1" applyFont="1" applyFill="1" applyBorder="1" applyAlignment="1">
      <alignment horizontal="center" vertical="top" wrapText="1"/>
    </xf>
    <xf numFmtId="0" fontId="16" fillId="2" borderId="24" xfId="1" applyFont="1" applyFill="1" applyBorder="1" applyAlignment="1">
      <alignment horizontal="center" vertical="top" wrapText="1"/>
    </xf>
    <xf numFmtId="0" fontId="16" fillId="2" borderId="28" xfId="1" applyFont="1" applyFill="1" applyBorder="1" applyAlignment="1">
      <alignment horizontal="center" vertical="top" wrapText="1"/>
    </xf>
    <xf numFmtId="0" fontId="16" fillId="2" borderId="0" xfId="1" applyFont="1" applyFill="1" applyBorder="1" applyAlignment="1">
      <alignment horizontal="center" vertical="top" wrapText="1"/>
    </xf>
    <xf numFmtId="0" fontId="16" fillId="2" borderId="8" xfId="1" applyFont="1" applyFill="1" applyBorder="1" applyAlignment="1">
      <alignment horizontal="center" vertical="top" wrapText="1"/>
    </xf>
    <xf numFmtId="0" fontId="16" fillId="2" borderId="30" xfId="1" applyFont="1" applyFill="1" applyBorder="1" applyAlignment="1">
      <alignment horizontal="center" vertical="top" wrapText="1"/>
    </xf>
    <xf numFmtId="0" fontId="16" fillId="2" borderId="17" xfId="1" applyFont="1" applyFill="1" applyBorder="1" applyAlignment="1">
      <alignment horizontal="center" vertical="top" wrapText="1"/>
    </xf>
    <xf numFmtId="0" fontId="16" fillId="2" borderId="18" xfId="1" applyFont="1" applyFill="1" applyBorder="1" applyAlignment="1">
      <alignment horizontal="center" vertical="top" wrapText="1"/>
    </xf>
    <xf numFmtId="0" fontId="1" fillId="2" borderId="14" xfId="1" applyFont="1" applyFill="1" applyBorder="1" applyAlignment="1">
      <alignment horizontal="center" vertical="top"/>
    </xf>
    <xf numFmtId="0" fontId="15" fillId="2" borderId="3" xfId="1" applyNumberFormat="1" applyFont="1" applyFill="1" applyBorder="1" applyAlignment="1">
      <alignment horizontal="center" vertical="top"/>
    </xf>
    <xf numFmtId="0" fontId="17" fillId="2" borderId="9" xfId="1" applyNumberFormat="1" applyFont="1" applyFill="1" applyBorder="1" applyAlignment="1">
      <alignment horizontal="center" vertical="top"/>
    </xf>
    <xf numFmtId="0" fontId="17" fillId="2" borderId="14" xfId="1" applyNumberFormat="1" applyFont="1" applyFill="1" applyBorder="1" applyAlignment="1">
      <alignment horizontal="center" vertical="top"/>
    </xf>
    <xf numFmtId="0" fontId="19" fillId="2" borderId="3"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0" fillId="0" borderId="2" xfId="0" applyBorder="1" applyAlignment="1">
      <alignment horizontal="center" vertical="center" wrapText="1"/>
    </xf>
    <xf numFmtId="0" fontId="9" fillId="2" borderId="3" xfId="1" applyFont="1" applyFill="1" applyBorder="1" applyAlignment="1">
      <alignment horizontal="center" vertical="center" wrapText="1"/>
    </xf>
    <xf numFmtId="0" fontId="2" fillId="2" borderId="14"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4" xfId="1" applyFont="1" applyFill="1" applyBorder="1" applyAlignment="1">
      <alignment horizontal="center" vertical="center" wrapText="1"/>
    </xf>
    <xf numFmtId="0" fontId="10" fillId="2" borderId="4" xfId="1" applyFont="1" applyFill="1" applyBorder="1" applyAlignment="1">
      <alignment vertical="top" wrapText="1"/>
    </xf>
    <xf numFmtId="0" fontId="9" fillId="2" borderId="4" xfId="1" applyFont="1" applyFill="1" applyBorder="1" applyAlignment="1">
      <alignment vertical="top"/>
    </xf>
    <xf numFmtId="0" fontId="3" fillId="2" borderId="4" xfId="1" applyFont="1" applyFill="1" applyBorder="1" applyAlignment="1">
      <alignment vertical="top" wrapText="1"/>
    </xf>
    <xf numFmtId="0" fontId="3" fillId="2" borderId="4" xfId="1" applyFont="1" applyFill="1" applyBorder="1" applyAlignment="1">
      <alignment vertical="top"/>
    </xf>
    <xf numFmtId="0" fontId="13" fillId="2" borderId="15" xfId="1" applyFont="1" applyFill="1" applyBorder="1" applyAlignment="1">
      <alignment horizontal="center" vertical="top" wrapText="1"/>
    </xf>
    <xf numFmtId="0" fontId="13" fillId="2" borderId="0" xfId="1" applyFont="1" applyFill="1" applyBorder="1" applyAlignment="1">
      <alignment horizontal="center" vertical="top" wrapText="1"/>
    </xf>
    <xf numFmtId="0" fontId="13" fillId="2" borderId="8" xfId="1" applyFont="1" applyFill="1" applyBorder="1" applyAlignment="1">
      <alignment horizontal="center" vertical="top" wrapText="1"/>
    </xf>
    <xf numFmtId="0" fontId="13" fillId="2" borderId="16" xfId="1" applyFont="1" applyFill="1" applyBorder="1" applyAlignment="1">
      <alignment horizontal="center" vertical="top" wrapText="1"/>
    </xf>
    <xf numFmtId="0" fontId="13" fillId="2" borderId="17" xfId="1" applyFont="1" applyFill="1" applyBorder="1" applyAlignment="1">
      <alignment horizontal="center" vertical="top" wrapText="1"/>
    </xf>
    <xf numFmtId="0" fontId="13" fillId="2" borderId="18" xfId="1" applyFont="1" applyFill="1" applyBorder="1" applyAlignment="1">
      <alignment horizontal="center" vertical="top" wrapText="1"/>
    </xf>
    <xf numFmtId="0" fontId="3" fillId="2" borderId="0" xfId="1" applyFont="1" applyFill="1" applyAlignment="1">
      <alignment horizontal="center" vertical="top" wrapText="1"/>
    </xf>
    <xf numFmtId="0" fontId="5" fillId="2" borderId="0" xfId="1" applyFont="1" applyFill="1" applyAlignment="1">
      <alignment horizontal="center"/>
    </xf>
    <xf numFmtId="0" fontId="6" fillId="2" borderId="0" xfId="1" applyFont="1" applyFill="1" applyAlignment="1">
      <alignment horizontal="center"/>
    </xf>
    <xf numFmtId="0" fontId="7" fillId="2" borderId="0" xfId="1" applyFont="1" applyFill="1" applyAlignment="1">
      <alignment horizontal="center" vertical="center"/>
    </xf>
    <xf numFmtId="0" fontId="7" fillId="2" borderId="0" xfId="1" applyFont="1" applyFill="1" applyAlignment="1">
      <alignment horizontal="center"/>
    </xf>
    <xf numFmtId="0" fontId="8" fillId="2" borderId="0" xfId="1" applyFont="1" applyFill="1" applyAlignment="1">
      <alignment horizontal="center"/>
    </xf>
    <xf numFmtId="0" fontId="5" fillId="2" borderId="0" xfId="1" applyFont="1" applyFill="1" applyAlignment="1">
      <alignment horizontal="center" vertical="top" wrapText="1"/>
    </xf>
    <xf numFmtId="0" fontId="5" fillId="2" borderId="0" xfId="1" applyFont="1" applyFill="1" applyAlignment="1">
      <alignment horizontal="center" vertical="top"/>
    </xf>
    <xf numFmtId="49" fontId="9" fillId="2" borderId="2" xfId="1" applyNumberFormat="1" applyFont="1" applyFill="1" applyBorder="1" applyAlignment="1">
      <alignment horizontal="center" vertical="top" wrapText="1"/>
    </xf>
    <xf numFmtId="49" fontId="2" fillId="2" borderId="8" xfId="1" applyNumberFormat="1" applyFont="1" applyFill="1" applyBorder="1" applyAlignment="1">
      <alignment horizontal="center" vertical="top"/>
    </xf>
    <xf numFmtId="49" fontId="2" fillId="2" borderId="13" xfId="1" applyNumberFormat="1" applyFont="1" applyFill="1" applyBorder="1" applyAlignment="1">
      <alignment horizontal="center" vertical="top"/>
    </xf>
    <xf numFmtId="0" fontId="9" fillId="2" borderId="3" xfId="1" applyFont="1" applyFill="1" applyBorder="1" applyAlignment="1">
      <alignment horizontal="center" vertical="top" wrapText="1"/>
    </xf>
    <xf numFmtId="0" fontId="2" fillId="2" borderId="9" xfId="1" applyFont="1" applyFill="1" applyBorder="1" applyAlignment="1">
      <alignment horizontal="center" vertical="top"/>
    </xf>
    <xf numFmtId="0" fontId="2" fillId="2" borderId="14" xfId="1" applyFont="1" applyFill="1" applyBorder="1" applyAlignment="1">
      <alignment horizontal="center" vertical="top"/>
    </xf>
    <xf numFmtId="0" fontId="9" fillId="2" borderId="4" xfId="1" applyFont="1" applyFill="1" applyBorder="1" applyAlignment="1">
      <alignment horizontal="center" vertical="top"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9" xfId="1" applyFont="1" applyFill="1" applyBorder="1" applyAlignment="1">
      <alignment horizontal="center" vertical="center"/>
    </xf>
  </cellXfs>
  <cellStyles count="5">
    <cellStyle name="Обычный" xfId="0" builtinId="0"/>
    <cellStyle name="Обычный 2" xfId="3"/>
    <cellStyle name="Обычный 2 2" xfId="4"/>
    <cellStyle name="Обычный 2 3" xfId="1"/>
    <cellStyle name="Обычный 2 4" xfId="2"/>
  </cellStyles>
  <dxfs count="0"/>
  <tableStyles count="0" defaultTableStyle="TableStyleMedium2" defaultPivotStyle="PivotStyleLight16"/>
  <colors>
    <mruColors>
      <color rgb="FF0099FF"/>
      <color rgb="FF313B9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D310"/>
  <sheetViews>
    <sheetView showGridLines="0" tabSelected="1" view="pageBreakPreview" topLeftCell="L1" zoomScale="120" zoomScaleNormal="80" zoomScaleSheetLayoutView="120" workbookViewId="0">
      <selection activeCell="B5" sqref="B5:AC5"/>
    </sheetView>
  </sheetViews>
  <sheetFormatPr defaultRowHeight="12.75" x14ac:dyDescent="0.2"/>
  <cols>
    <col min="1" max="1" width="17.140625" style="1" hidden="1" customWidth="1"/>
    <col min="2" max="2" width="8.140625" style="2" customWidth="1"/>
    <col min="3" max="3" width="21.5703125" style="1" customWidth="1"/>
    <col min="4" max="4" width="7.7109375" style="1" customWidth="1"/>
    <col min="5" max="5" width="7" style="1" customWidth="1"/>
    <col min="6" max="6" width="17" style="1" customWidth="1"/>
    <col min="7" max="7" width="29.28515625" style="66" customWidth="1"/>
    <col min="8" max="8" width="14.28515625" style="1" customWidth="1"/>
    <col min="9" max="9" width="13.28515625" style="3" customWidth="1"/>
    <col min="10" max="10" width="13.85546875" style="52" customWidth="1"/>
    <col min="11" max="11" width="13.28515625" style="67" customWidth="1"/>
    <col min="12" max="12" width="13.42578125" style="79" customWidth="1"/>
    <col min="13" max="13" width="13.140625" style="112" customWidth="1"/>
    <col min="14" max="14" width="13" style="100" customWidth="1"/>
    <col min="15" max="17" width="13.5703125" style="1" customWidth="1"/>
    <col min="18" max="18" width="16" style="5" customWidth="1"/>
    <col min="19" max="29" width="9.7109375" style="1" customWidth="1"/>
    <col min="30" max="30" width="13.140625" style="1" customWidth="1"/>
    <col min="31" max="259" width="9.140625" style="1"/>
    <col min="260" max="260" width="0" style="1" hidden="1" customWidth="1"/>
    <col min="261" max="261" width="8.140625" style="1" customWidth="1"/>
    <col min="262" max="262" width="19.85546875" style="1" customWidth="1"/>
    <col min="263" max="263" width="7.7109375" style="1" customWidth="1"/>
    <col min="264" max="264" width="7" style="1" customWidth="1"/>
    <col min="265" max="265" width="17" style="1" customWidth="1"/>
    <col min="266" max="266" width="29.28515625" style="1" customWidth="1"/>
    <col min="267" max="267" width="13.42578125" style="1" customWidth="1"/>
    <col min="268" max="268" width="12.140625" style="1" customWidth="1"/>
    <col min="269" max="269" width="13.85546875" style="1" customWidth="1"/>
    <col min="270" max="270" width="13.28515625" style="1" customWidth="1"/>
    <col min="271" max="271" width="13.42578125" style="1" customWidth="1"/>
    <col min="272" max="272" width="13.140625" style="1" customWidth="1"/>
    <col min="273" max="273" width="13" style="1" customWidth="1"/>
    <col min="274" max="274" width="12.85546875" style="1" customWidth="1"/>
    <col min="275" max="275" width="16" style="1" customWidth="1"/>
    <col min="276" max="276" width="10.5703125" style="1" customWidth="1"/>
    <col min="277" max="277" width="11.42578125" style="1" bestFit="1" customWidth="1"/>
    <col min="278" max="280" width="9.140625" style="1"/>
    <col min="281" max="281" width="12.42578125" style="1" bestFit="1" customWidth="1"/>
    <col min="282" max="515" width="9.140625" style="1"/>
    <col min="516" max="516" width="0" style="1" hidden="1" customWidth="1"/>
    <col min="517" max="517" width="8.140625" style="1" customWidth="1"/>
    <col min="518" max="518" width="19.85546875" style="1" customWidth="1"/>
    <col min="519" max="519" width="7.7109375" style="1" customWidth="1"/>
    <col min="520" max="520" width="7" style="1" customWidth="1"/>
    <col min="521" max="521" width="17" style="1" customWidth="1"/>
    <col min="522" max="522" width="29.28515625" style="1" customWidth="1"/>
    <col min="523" max="523" width="13.42578125" style="1" customWidth="1"/>
    <col min="524" max="524" width="12.140625" style="1" customWidth="1"/>
    <col min="525" max="525" width="13.85546875" style="1" customWidth="1"/>
    <col min="526" max="526" width="13.28515625" style="1" customWidth="1"/>
    <col min="527" max="527" width="13.42578125" style="1" customWidth="1"/>
    <col min="528" max="528" width="13.140625" style="1" customWidth="1"/>
    <col min="529" max="529" width="13" style="1" customWidth="1"/>
    <col min="530" max="530" width="12.85546875" style="1" customWidth="1"/>
    <col min="531" max="531" width="16" style="1" customWidth="1"/>
    <col min="532" max="532" width="10.5703125" style="1" customWidth="1"/>
    <col min="533" max="533" width="11.42578125" style="1" bestFit="1" customWidth="1"/>
    <col min="534" max="536" width="9.140625" style="1"/>
    <col min="537" max="537" width="12.42578125" style="1" bestFit="1" customWidth="1"/>
    <col min="538" max="771" width="9.140625" style="1"/>
    <col min="772" max="772" width="0" style="1" hidden="1" customWidth="1"/>
    <col min="773" max="773" width="8.140625" style="1" customWidth="1"/>
    <col min="774" max="774" width="19.85546875" style="1" customWidth="1"/>
    <col min="775" max="775" width="7.7109375" style="1" customWidth="1"/>
    <col min="776" max="776" width="7" style="1" customWidth="1"/>
    <col min="777" max="777" width="17" style="1" customWidth="1"/>
    <col min="778" max="778" width="29.28515625" style="1" customWidth="1"/>
    <col min="779" max="779" width="13.42578125" style="1" customWidth="1"/>
    <col min="780" max="780" width="12.140625" style="1" customWidth="1"/>
    <col min="781" max="781" width="13.85546875" style="1" customWidth="1"/>
    <col min="782" max="782" width="13.28515625" style="1" customWidth="1"/>
    <col min="783" max="783" width="13.42578125" style="1" customWidth="1"/>
    <col min="784" max="784" width="13.140625" style="1" customWidth="1"/>
    <col min="785" max="785" width="13" style="1" customWidth="1"/>
    <col min="786" max="786" width="12.85546875" style="1" customWidth="1"/>
    <col min="787" max="787" width="16" style="1" customWidth="1"/>
    <col min="788" max="788" width="10.5703125" style="1" customWidth="1"/>
    <col min="789" max="789" width="11.42578125" style="1" bestFit="1" customWidth="1"/>
    <col min="790" max="792" width="9.140625" style="1"/>
    <col min="793" max="793" width="12.42578125" style="1" bestFit="1" customWidth="1"/>
    <col min="794" max="1027" width="9.140625" style="1"/>
    <col min="1028" max="1028" width="0" style="1" hidden="1" customWidth="1"/>
    <col min="1029" max="1029" width="8.140625" style="1" customWidth="1"/>
    <col min="1030" max="1030" width="19.85546875" style="1" customWidth="1"/>
    <col min="1031" max="1031" width="7.7109375" style="1" customWidth="1"/>
    <col min="1032" max="1032" width="7" style="1" customWidth="1"/>
    <col min="1033" max="1033" width="17" style="1" customWidth="1"/>
    <col min="1034" max="1034" width="29.28515625" style="1" customWidth="1"/>
    <col min="1035" max="1035" width="13.42578125" style="1" customWidth="1"/>
    <col min="1036" max="1036" width="12.140625" style="1" customWidth="1"/>
    <col min="1037" max="1037" width="13.85546875" style="1" customWidth="1"/>
    <col min="1038" max="1038" width="13.28515625" style="1" customWidth="1"/>
    <col min="1039" max="1039" width="13.42578125" style="1" customWidth="1"/>
    <col min="1040" max="1040" width="13.140625" style="1" customWidth="1"/>
    <col min="1041" max="1041" width="13" style="1" customWidth="1"/>
    <col min="1042" max="1042" width="12.85546875" style="1" customWidth="1"/>
    <col min="1043" max="1043" width="16" style="1" customWidth="1"/>
    <col min="1044" max="1044" width="10.5703125" style="1" customWidth="1"/>
    <col min="1045" max="1045" width="11.42578125" style="1" bestFit="1" customWidth="1"/>
    <col min="1046" max="1048" width="9.140625" style="1"/>
    <col min="1049" max="1049" width="12.42578125" style="1" bestFit="1" customWidth="1"/>
    <col min="1050" max="1283" width="9.140625" style="1"/>
    <col min="1284" max="1284" width="0" style="1" hidden="1" customWidth="1"/>
    <col min="1285" max="1285" width="8.140625" style="1" customWidth="1"/>
    <col min="1286" max="1286" width="19.85546875" style="1" customWidth="1"/>
    <col min="1287" max="1287" width="7.7109375" style="1" customWidth="1"/>
    <col min="1288" max="1288" width="7" style="1" customWidth="1"/>
    <col min="1289" max="1289" width="17" style="1" customWidth="1"/>
    <col min="1290" max="1290" width="29.28515625" style="1" customWidth="1"/>
    <col min="1291" max="1291" width="13.42578125" style="1" customWidth="1"/>
    <col min="1292" max="1292" width="12.140625" style="1" customWidth="1"/>
    <col min="1293" max="1293" width="13.85546875" style="1" customWidth="1"/>
    <col min="1294" max="1294" width="13.28515625" style="1" customWidth="1"/>
    <col min="1295" max="1295" width="13.42578125" style="1" customWidth="1"/>
    <col min="1296" max="1296" width="13.140625" style="1" customWidth="1"/>
    <col min="1297" max="1297" width="13" style="1" customWidth="1"/>
    <col min="1298" max="1298" width="12.85546875" style="1" customWidth="1"/>
    <col min="1299" max="1299" width="16" style="1" customWidth="1"/>
    <col min="1300" max="1300" width="10.5703125" style="1" customWidth="1"/>
    <col min="1301" max="1301" width="11.42578125" style="1" bestFit="1" customWidth="1"/>
    <col min="1302" max="1304" width="9.140625" style="1"/>
    <col min="1305" max="1305" width="12.42578125" style="1" bestFit="1" customWidth="1"/>
    <col min="1306" max="1539" width="9.140625" style="1"/>
    <col min="1540" max="1540" width="0" style="1" hidden="1" customWidth="1"/>
    <col min="1541" max="1541" width="8.140625" style="1" customWidth="1"/>
    <col min="1542" max="1542" width="19.85546875" style="1" customWidth="1"/>
    <col min="1543" max="1543" width="7.7109375" style="1" customWidth="1"/>
    <col min="1544" max="1544" width="7" style="1" customWidth="1"/>
    <col min="1545" max="1545" width="17" style="1" customWidth="1"/>
    <col min="1546" max="1546" width="29.28515625" style="1" customWidth="1"/>
    <col min="1547" max="1547" width="13.42578125" style="1" customWidth="1"/>
    <col min="1548" max="1548" width="12.140625" style="1" customWidth="1"/>
    <col min="1549" max="1549" width="13.85546875" style="1" customWidth="1"/>
    <col min="1550" max="1550" width="13.28515625" style="1" customWidth="1"/>
    <col min="1551" max="1551" width="13.42578125" style="1" customWidth="1"/>
    <col min="1552" max="1552" width="13.140625" style="1" customWidth="1"/>
    <col min="1553" max="1553" width="13" style="1" customWidth="1"/>
    <col min="1554" max="1554" width="12.85546875" style="1" customWidth="1"/>
    <col min="1555" max="1555" width="16" style="1" customWidth="1"/>
    <col min="1556" max="1556" width="10.5703125" style="1" customWidth="1"/>
    <col min="1557" max="1557" width="11.42578125" style="1" bestFit="1" customWidth="1"/>
    <col min="1558" max="1560" width="9.140625" style="1"/>
    <col min="1561" max="1561" width="12.42578125" style="1" bestFit="1" customWidth="1"/>
    <col min="1562" max="1795" width="9.140625" style="1"/>
    <col min="1796" max="1796" width="0" style="1" hidden="1" customWidth="1"/>
    <col min="1797" max="1797" width="8.140625" style="1" customWidth="1"/>
    <col min="1798" max="1798" width="19.85546875" style="1" customWidth="1"/>
    <col min="1799" max="1799" width="7.7109375" style="1" customWidth="1"/>
    <col min="1800" max="1800" width="7" style="1" customWidth="1"/>
    <col min="1801" max="1801" width="17" style="1" customWidth="1"/>
    <col min="1802" max="1802" width="29.28515625" style="1" customWidth="1"/>
    <col min="1803" max="1803" width="13.42578125" style="1" customWidth="1"/>
    <col min="1804" max="1804" width="12.140625" style="1" customWidth="1"/>
    <col min="1805" max="1805" width="13.85546875" style="1" customWidth="1"/>
    <col min="1806" max="1806" width="13.28515625" style="1" customWidth="1"/>
    <col min="1807" max="1807" width="13.42578125" style="1" customWidth="1"/>
    <col min="1808" max="1808" width="13.140625" style="1" customWidth="1"/>
    <col min="1809" max="1809" width="13" style="1" customWidth="1"/>
    <col min="1810" max="1810" width="12.85546875" style="1" customWidth="1"/>
    <col min="1811" max="1811" width="16" style="1" customWidth="1"/>
    <col min="1812" max="1812" width="10.5703125" style="1" customWidth="1"/>
    <col min="1813" max="1813" width="11.42578125" style="1" bestFit="1" customWidth="1"/>
    <col min="1814" max="1816" width="9.140625" style="1"/>
    <col min="1817" max="1817" width="12.42578125" style="1" bestFit="1" customWidth="1"/>
    <col min="1818" max="2051" width="9.140625" style="1"/>
    <col min="2052" max="2052" width="0" style="1" hidden="1" customWidth="1"/>
    <col min="2053" max="2053" width="8.140625" style="1" customWidth="1"/>
    <col min="2054" max="2054" width="19.85546875" style="1" customWidth="1"/>
    <col min="2055" max="2055" width="7.7109375" style="1" customWidth="1"/>
    <col min="2056" max="2056" width="7" style="1" customWidth="1"/>
    <col min="2057" max="2057" width="17" style="1" customWidth="1"/>
    <col min="2058" max="2058" width="29.28515625" style="1" customWidth="1"/>
    <col min="2059" max="2059" width="13.42578125" style="1" customWidth="1"/>
    <col min="2060" max="2060" width="12.140625" style="1" customWidth="1"/>
    <col min="2061" max="2061" width="13.85546875" style="1" customWidth="1"/>
    <col min="2062" max="2062" width="13.28515625" style="1" customWidth="1"/>
    <col min="2063" max="2063" width="13.42578125" style="1" customWidth="1"/>
    <col min="2064" max="2064" width="13.140625" style="1" customWidth="1"/>
    <col min="2065" max="2065" width="13" style="1" customWidth="1"/>
    <col min="2066" max="2066" width="12.85546875" style="1" customWidth="1"/>
    <col min="2067" max="2067" width="16" style="1" customWidth="1"/>
    <col min="2068" max="2068" width="10.5703125" style="1" customWidth="1"/>
    <col min="2069" max="2069" width="11.42578125" style="1" bestFit="1" customWidth="1"/>
    <col min="2070" max="2072" width="9.140625" style="1"/>
    <col min="2073" max="2073" width="12.42578125" style="1" bestFit="1" customWidth="1"/>
    <col min="2074" max="2307" width="9.140625" style="1"/>
    <col min="2308" max="2308" width="0" style="1" hidden="1" customWidth="1"/>
    <col min="2309" max="2309" width="8.140625" style="1" customWidth="1"/>
    <col min="2310" max="2310" width="19.85546875" style="1" customWidth="1"/>
    <col min="2311" max="2311" width="7.7109375" style="1" customWidth="1"/>
    <col min="2312" max="2312" width="7" style="1" customWidth="1"/>
    <col min="2313" max="2313" width="17" style="1" customWidth="1"/>
    <col min="2314" max="2314" width="29.28515625" style="1" customWidth="1"/>
    <col min="2315" max="2315" width="13.42578125" style="1" customWidth="1"/>
    <col min="2316" max="2316" width="12.140625" style="1" customWidth="1"/>
    <col min="2317" max="2317" width="13.85546875" style="1" customWidth="1"/>
    <col min="2318" max="2318" width="13.28515625" style="1" customWidth="1"/>
    <col min="2319" max="2319" width="13.42578125" style="1" customWidth="1"/>
    <col min="2320" max="2320" width="13.140625" style="1" customWidth="1"/>
    <col min="2321" max="2321" width="13" style="1" customWidth="1"/>
    <col min="2322" max="2322" width="12.85546875" style="1" customWidth="1"/>
    <col min="2323" max="2323" width="16" style="1" customWidth="1"/>
    <col min="2324" max="2324" width="10.5703125" style="1" customWidth="1"/>
    <col min="2325" max="2325" width="11.42578125" style="1" bestFit="1" customWidth="1"/>
    <col min="2326" max="2328" width="9.140625" style="1"/>
    <col min="2329" max="2329" width="12.42578125" style="1" bestFit="1" customWidth="1"/>
    <col min="2330" max="2563" width="9.140625" style="1"/>
    <col min="2564" max="2564" width="0" style="1" hidden="1" customWidth="1"/>
    <col min="2565" max="2565" width="8.140625" style="1" customWidth="1"/>
    <col min="2566" max="2566" width="19.85546875" style="1" customWidth="1"/>
    <col min="2567" max="2567" width="7.7109375" style="1" customWidth="1"/>
    <col min="2568" max="2568" width="7" style="1" customWidth="1"/>
    <col min="2569" max="2569" width="17" style="1" customWidth="1"/>
    <col min="2570" max="2570" width="29.28515625" style="1" customWidth="1"/>
    <col min="2571" max="2571" width="13.42578125" style="1" customWidth="1"/>
    <col min="2572" max="2572" width="12.140625" style="1" customWidth="1"/>
    <col min="2573" max="2573" width="13.85546875" style="1" customWidth="1"/>
    <col min="2574" max="2574" width="13.28515625" style="1" customWidth="1"/>
    <col min="2575" max="2575" width="13.42578125" style="1" customWidth="1"/>
    <col min="2576" max="2576" width="13.140625" style="1" customWidth="1"/>
    <col min="2577" max="2577" width="13" style="1" customWidth="1"/>
    <col min="2578" max="2578" width="12.85546875" style="1" customWidth="1"/>
    <col min="2579" max="2579" width="16" style="1" customWidth="1"/>
    <col min="2580" max="2580" width="10.5703125" style="1" customWidth="1"/>
    <col min="2581" max="2581" width="11.42578125" style="1" bestFit="1" customWidth="1"/>
    <col min="2582" max="2584" width="9.140625" style="1"/>
    <col min="2585" max="2585" width="12.42578125" style="1" bestFit="1" customWidth="1"/>
    <col min="2586" max="2819" width="9.140625" style="1"/>
    <col min="2820" max="2820" width="0" style="1" hidden="1" customWidth="1"/>
    <col min="2821" max="2821" width="8.140625" style="1" customWidth="1"/>
    <col min="2822" max="2822" width="19.85546875" style="1" customWidth="1"/>
    <col min="2823" max="2823" width="7.7109375" style="1" customWidth="1"/>
    <col min="2824" max="2824" width="7" style="1" customWidth="1"/>
    <col min="2825" max="2825" width="17" style="1" customWidth="1"/>
    <col min="2826" max="2826" width="29.28515625" style="1" customWidth="1"/>
    <col min="2827" max="2827" width="13.42578125" style="1" customWidth="1"/>
    <col min="2828" max="2828" width="12.140625" style="1" customWidth="1"/>
    <col min="2829" max="2829" width="13.85546875" style="1" customWidth="1"/>
    <col min="2830" max="2830" width="13.28515625" style="1" customWidth="1"/>
    <col min="2831" max="2831" width="13.42578125" style="1" customWidth="1"/>
    <col min="2832" max="2832" width="13.140625" style="1" customWidth="1"/>
    <col min="2833" max="2833" width="13" style="1" customWidth="1"/>
    <col min="2834" max="2834" width="12.85546875" style="1" customWidth="1"/>
    <col min="2835" max="2835" width="16" style="1" customWidth="1"/>
    <col min="2836" max="2836" width="10.5703125" style="1" customWidth="1"/>
    <col min="2837" max="2837" width="11.42578125" style="1" bestFit="1" customWidth="1"/>
    <col min="2838" max="2840" width="9.140625" style="1"/>
    <col min="2841" max="2841" width="12.42578125" style="1" bestFit="1" customWidth="1"/>
    <col min="2842" max="3075" width="9.140625" style="1"/>
    <col min="3076" max="3076" width="0" style="1" hidden="1" customWidth="1"/>
    <col min="3077" max="3077" width="8.140625" style="1" customWidth="1"/>
    <col min="3078" max="3078" width="19.85546875" style="1" customWidth="1"/>
    <col min="3079" max="3079" width="7.7109375" style="1" customWidth="1"/>
    <col min="3080" max="3080" width="7" style="1" customWidth="1"/>
    <col min="3081" max="3081" width="17" style="1" customWidth="1"/>
    <col min="3082" max="3082" width="29.28515625" style="1" customWidth="1"/>
    <col min="3083" max="3083" width="13.42578125" style="1" customWidth="1"/>
    <col min="3084" max="3084" width="12.140625" style="1" customWidth="1"/>
    <col min="3085" max="3085" width="13.85546875" style="1" customWidth="1"/>
    <col min="3086" max="3086" width="13.28515625" style="1" customWidth="1"/>
    <col min="3087" max="3087" width="13.42578125" style="1" customWidth="1"/>
    <col min="3088" max="3088" width="13.140625" style="1" customWidth="1"/>
    <col min="3089" max="3089" width="13" style="1" customWidth="1"/>
    <col min="3090" max="3090" width="12.85546875" style="1" customWidth="1"/>
    <col min="3091" max="3091" width="16" style="1" customWidth="1"/>
    <col min="3092" max="3092" width="10.5703125" style="1" customWidth="1"/>
    <col min="3093" max="3093" width="11.42578125" style="1" bestFit="1" customWidth="1"/>
    <col min="3094" max="3096" width="9.140625" style="1"/>
    <col min="3097" max="3097" width="12.42578125" style="1" bestFit="1" customWidth="1"/>
    <col min="3098" max="3331" width="9.140625" style="1"/>
    <col min="3332" max="3332" width="0" style="1" hidden="1" customWidth="1"/>
    <col min="3333" max="3333" width="8.140625" style="1" customWidth="1"/>
    <col min="3334" max="3334" width="19.85546875" style="1" customWidth="1"/>
    <col min="3335" max="3335" width="7.7109375" style="1" customWidth="1"/>
    <col min="3336" max="3336" width="7" style="1" customWidth="1"/>
    <col min="3337" max="3337" width="17" style="1" customWidth="1"/>
    <col min="3338" max="3338" width="29.28515625" style="1" customWidth="1"/>
    <col min="3339" max="3339" width="13.42578125" style="1" customWidth="1"/>
    <col min="3340" max="3340" width="12.140625" style="1" customWidth="1"/>
    <col min="3341" max="3341" width="13.85546875" style="1" customWidth="1"/>
    <col min="3342" max="3342" width="13.28515625" style="1" customWidth="1"/>
    <col min="3343" max="3343" width="13.42578125" style="1" customWidth="1"/>
    <col min="3344" max="3344" width="13.140625" style="1" customWidth="1"/>
    <col min="3345" max="3345" width="13" style="1" customWidth="1"/>
    <col min="3346" max="3346" width="12.85546875" style="1" customWidth="1"/>
    <col min="3347" max="3347" width="16" style="1" customWidth="1"/>
    <col min="3348" max="3348" width="10.5703125" style="1" customWidth="1"/>
    <col min="3349" max="3349" width="11.42578125" style="1" bestFit="1" customWidth="1"/>
    <col min="3350" max="3352" width="9.140625" style="1"/>
    <col min="3353" max="3353" width="12.42578125" style="1" bestFit="1" customWidth="1"/>
    <col min="3354" max="3587" width="9.140625" style="1"/>
    <col min="3588" max="3588" width="0" style="1" hidden="1" customWidth="1"/>
    <col min="3589" max="3589" width="8.140625" style="1" customWidth="1"/>
    <col min="3590" max="3590" width="19.85546875" style="1" customWidth="1"/>
    <col min="3591" max="3591" width="7.7109375" style="1" customWidth="1"/>
    <col min="3592" max="3592" width="7" style="1" customWidth="1"/>
    <col min="3593" max="3593" width="17" style="1" customWidth="1"/>
    <col min="3594" max="3594" width="29.28515625" style="1" customWidth="1"/>
    <col min="3595" max="3595" width="13.42578125" style="1" customWidth="1"/>
    <col min="3596" max="3596" width="12.140625" style="1" customWidth="1"/>
    <col min="3597" max="3597" width="13.85546875" style="1" customWidth="1"/>
    <col min="3598" max="3598" width="13.28515625" style="1" customWidth="1"/>
    <col min="3599" max="3599" width="13.42578125" style="1" customWidth="1"/>
    <col min="3600" max="3600" width="13.140625" style="1" customWidth="1"/>
    <col min="3601" max="3601" width="13" style="1" customWidth="1"/>
    <col min="3602" max="3602" width="12.85546875" style="1" customWidth="1"/>
    <col min="3603" max="3603" width="16" style="1" customWidth="1"/>
    <col min="3604" max="3604" width="10.5703125" style="1" customWidth="1"/>
    <col min="3605" max="3605" width="11.42578125" style="1" bestFit="1" customWidth="1"/>
    <col min="3606" max="3608" width="9.140625" style="1"/>
    <col min="3609" max="3609" width="12.42578125" style="1" bestFit="1" customWidth="1"/>
    <col min="3610" max="3843" width="9.140625" style="1"/>
    <col min="3844" max="3844" width="0" style="1" hidden="1" customWidth="1"/>
    <col min="3845" max="3845" width="8.140625" style="1" customWidth="1"/>
    <col min="3846" max="3846" width="19.85546875" style="1" customWidth="1"/>
    <col min="3847" max="3847" width="7.7109375" style="1" customWidth="1"/>
    <col min="3848" max="3848" width="7" style="1" customWidth="1"/>
    <col min="3849" max="3849" width="17" style="1" customWidth="1"/>
    <col min="3850" max="3850" width="29.28515625" style="1" customWidth="1"/>
    <col min="3851" max="3851" width="13.42578125" style="1" customWidth="1"/>
    <col min="3852" max="3852" width="12.140625" style="1" customWidth="1"/>
    <col min="3853" max="3853" width="13.85546875" style="1" customWidth="1"/>
    <col min="3854" max="3854" width="13.28515625" style="1" customWidth="1"/>
    <col min="3855" max="3855" width="13.42578125" style="1" customWidth="1"/>
    <col min="3856" max="3856" width="13.140625" style="1" customWidth="1"/>
    <col min="3857" max="3857" width="13" style="1" customWidth="1"/>
    <col min="3858" max="3858" width="12.85546875" style="1" customWidth="1"/>
    <col min="3859" max="3859" width="16" style="1" customWidth="1"/>
    <col min="3860" max="3860" width="10.5703125" style="1" customWidth="1"/>
    <col min="3861" max="3861" width="11.42578125" style="1" bestFit="1" customWidth="1"/>
    <col min="3862" max="3864" width="9.140625" style="1"/>
    <col min="3865" max="3865" width="12.42578125" style="1" bestFit="1" customWidth="1"/>
    <col min="3866" max="4099" width="9.140625" style="1"/>
    <col min="4100" max="4100" width="0" style="1" hidden="1" customWidth="1"/>
    <col min="4101" max="4101" width="8.140625" style="1" customWidth="1"/>
    <col min="4102" max="4102" width="19.85546875" style="1" customWidth="1"/>
    <col min="4103" max="4103" width="7.7109375" style="1" customWidth="1"/>
    <col min="4104" max="4104" width="7" style="1" customWidth="1"/>
    <col min="4105" max="4105" width="17" style="1" customWidth="1"/>
    <col min="4106" max="4106" width="29.28515625" style="1" customWidth="1"/>
    <col min="4107" max="4107" width="13.42578125" style="1" customWidth="1"/>
    <col min="4108" max="4108" width="12.140625" style="1" customWidth="1"/>
    <col min="4109" max="4109" width="13.85546875" style="1" customWidth="1"/>
    <col min="4110" max="4110" width="13.28515625" style="1" customWidth="1"/>
    <col min="4111" max="4111" width="13.42578125" style="1" customWidth="1"/>
    <col min="4112" max="4112" width="13.140625" style="1" customWidth="1"/>
    <col min="4113" max="4113" width="13" style="1" customWidth="1"/>
    <col min="4114" max="4114" width="12.85546875" style="1" customWidth="1"/>
    <col min="4115" max="4115" width="16" style="1" customWidth="1"/>
    <col min="4116" max="4116" width="10.5703125" style="1" customWidth="1"/>
    <col min="4117" max="4117" width="11.42578125" style="1" bestFit="1" customWidth="1"/>
    <col min="4118" max="4120" width="9.140625" style="1"/>
    <col min="4121" max="4121" width="12.42578125" style="1" bestFit="1" customWidth="1"/>
    <col min="4122" max="4355" width="9.140625" style="1"/>
    <col min="4356" max="4356" width="0" style="1" hidden="1" customWidth="1"/>
    <col min="4357" max="4357" width="8.140625" style="1" customWidth="1"/>
    <col min="4358" max="4358" width="19.85546875" style="1" customWidth="1"/>
    <col min="4359" max="4359" width="7.7109375" style="1" customWidth="1"/>
    <col min="4360" max="4360" width="7" style="1" customWidth="1"/>
    <col min="4361" max="4361" width="17" style="1" customWidth="1"/>
    <col min="4362" max="4362" width="29.28515625" style="1" customWidth="1"/>
    <col min="4363" max="4363" width="13.42578125" style="1" customWidth="1"/>
    <col min="4364" max="4364" width="12.140625" style="1" customWidth="1"/>
    <col min="4365" max="4365" width="13.85546875" style="1" customWidth="1"/>
    <col min="4366" max="4366" width="13.28515625" style="1" customWidth="1"/>
    <col min="4367" max="4367" width="13.42578125" style="1" customWidth="1"/>
    <col min="4368" max="4368" width="13.140625" style="1" customWidth="1"/>
    <col min="4369" max="4369" width="13" style="1" customWidth="1"/>
    <col min="4370" max="4370" width="12.85546875" style="1" customWidth="1"/>
    <col min="4371" max="4371" width="16" style="1" customWidth="1"/>
    <col min="4372" max="4372" width="10.5703125" style="1" customWidth="1"/>
    <col min="4373" max="4373" width="11.42578125" style="1" bestFit="1" customWidth="1"/>
    <col min="4374" max="4376" width="9.140625" style="1"/>
    <col min="4377" max="4377" width="12.42578125" style="1" bestFit="1" customWidth="1"/>
    <col min="4378" max="4611" width="9.140625" style="1"/>
    <col min="4612" max="4612" width="0" style="1" hidden="1" customWidth="1"/>
    <col min="4613" max="4613" width="8.140625" style="1" customWidth="1"/>
    <col min="4614" max="4614" width="19.85546875" style="1" customWidth="1"/>
    <col min="4615" max="4615" width="7.7109375" style="1" customWidth="1"/>
    <col min="4616" max="4616" width="7" style="1" customWidth="1"/>
    <col min="4617" max="4617" width="17" style="1" customWidth="1"/>
    <col min="4618" max="4618" width="29.28515625" style="1" customWidth="1"/>
    <col min="4619" max="4619" width="13.42578125" style="1" customWidth="1"/>
    <col min="4620" max="4620" width="12.140625" style="1" customWidth="1"/>
    <col min="4621" max="4621" width="13.85546875" style="1" customWidth="1"/>
    <col min="4622" max="4622" width="13.28515625" style="1" customWidth="1"/>
    <col min="4623" max="4623" width="13.42578125" style="1" customWidth="1"/>
    <col min="4624" max="4624" width="13.140625" style="1" customWidth="1"/>
    <col min="4625" max="4625" width="13" style="1" customWidth="1"/>
    <col min="4626" max="4626" width="12.85546875" style="1" customWidth="1"/>
    <col min="4627" max="4627" width="16" style="1" customWidth="1"/>
    <col min="4628" max="4628" width="10.5703125" style="1" customWidth="1"/>
    <col min="4629" max="4629" width="11.42578125" style="1" bestFit="1" customWidth="1"/>
    <col min="4630" max="4632" width="9.140625" style="1"/>
    <col min="4633" max="4633" width="12.42578125" style="1" bestFit="1" customWidth="1"/>
    <col min="4634" max="4867" width="9.140625" style="1"/>
    <col min="4868" max="4868" width="0" style="1" hidden="1" customWidth="1"/>
    <col min="4869" max="4869" width="8.140625" style="1" customWidth="1"/>
    <col min="4870" max="4870" width="19.85546875" style="1" customWidth="1"/>
    <col min="4871" max="4871" width="7.7109375" style="1" customWidth="1"/>
    <col min="4872" max="4872" width="7" style="1" customWidth="1"/>
    <col min="4873" max="4873" width="17" style="1" customWidth="1"/>
    <col min="4874" max="4874" width="29.28515625" style="1" customWidth="1"/>
    <col min="4875" max="4875" width="13.42578125" style="1" customWidth="1"/>
    <col min="4876" max="4876" width="12.140625" style="1" customWidth="1"/>
    <col min="4877" max="4877" width="13.85546875" style="1" customWidth="1"/>
    <col min="4878" max="4878" width="13.28515625" style="1" customWidth="1"/>
    <col min="4879" max="4879" width="13.42578125" style="1" customWidth="1"/>
    <col min="4880" max="4880" width="13.140625" style="1" customWidth="1"/>
    <col min="4881" max="4881" width="13" style="1" customWidth="1"/>
    <col min="4882" max="4882" width="12.85546875" style="1" customWidth="1"/>
    <col min="4883" max="4883" width="16" style="1" customWidth="1"/>
    <col min="4884" max="4884" width="10.5703125" style="1" customWidth="1"/>
    <col min="4885" max="4885" width="11.42578125" style="1" bestFit="1" customWidth="1"/>
    <col min="4886" max="4888" width="9.140625" style="1"/>
    <col min="4889" max="4889" width="12.42578125" style="1" bestFit="1" customWidth="1"/>
    <col min="4890" max="5123" width="9.140625" style="1"/>
    <col min="5124" max="5124" width="0" style="1" hidden="1" customWidth="1"/>
    <col min="5125" max="5125" width="8.140625" style="1" customWidth="1"/>
    <col min="5126" max="5126" width="19.85546875" style="1" customWidth="1"/>
    <col min="5127" max="5127" width="7.7109375" style="1" customWidth="1"/>
    <col min="5128" max="5128" width="7" style="1" customWidth="1"/>
    <col min="5129" max="5129" width="17" style="1" customWidth="1"/>
    <col min="5130" max="5130" width="29.28515625" style="1" customWidth="1"/>
    <col min="5131" max="5131" width="13.42578125" style="1" customWidth="1"/>
    <col min="5132" max="5132" width="12.140625" style="1" customWidth="1"/>
    <col min="5133" max="5133" width="13.85546875" style="1" customWidth="1"/>
    <col min="5134" max="5134" width="13.28515625" style="1" customWidth="1"/>
    <col min="5135" max="5135" width="13.42578125" style="1" customWidth="1"/>
    <col min="5136" max="5136" width="13.140625" style="1" customWidth="1"/>
    <col min="5137" max="5137" width="13" style="1" customWidth="1"/>
    <col min="5138" max="5138" width="12.85546875" style="1" customWidth="1"/>
    <col min="5139" max="5139" width="16" style="1" customWidth="1"/>
    <col min="5140" max="5140" width="10.5703125" style="1" customWidth="1"/>
    <col min="5141" max="5141" width="11.42578125" style="1" bestFit="1" customWidth="1"/>
    <col min="5142" max="5144" width="9.140625" style="1"/>
    <col min="5145" max="5145" width="12.42578125" style="1" bestFit="1" customWidth="1"/>
    <col min="5146" max="5379" width="9.140625" style="1"/>
    <col min="5380" max="5380" width="0" style="1" hidden="1" customWidth="1"/>
    <col min="5381" max="5381" width="8.140625" style="1" customWidth="1"/>
    <col min="5382" max="5382" width="19.85546875" style="1" customWidth="1"/>
    <col min="5383" max="5383" width="7.7109375" style="1" customWidth="1"/>
    <col min="5384" max="5384" width="7" style="1" customWidth="1"/>
    <col min="5385" max="5385" width="17" style="1" customWidth="1"/>
    <col min="5386" max="5386" width="29.28515625" style="1" customWidth="1"/>
    <col min="5387" max="5387" width="13.42578125" style="1" customWidth="1"/>
    <col min="5388" max="5388" width="12.140625" style="1" customWidth="1"/>
    <col min="5389" max="5389" width="13.85546875" style="1" customWidth="1"/>
    <col min="5390" max="5390" width="13.28515625" style="1" customWidth="1"/>
    <col min="5391" max="5391" width="13.42578125" style="1" customWidth="1"/>
    <col min="5392" max="5392" width="13.140625" style="1" customWidth="1"/>
    <col min="5393" max="5393" width="13" style="1" customWidth="1"/>
    <col min="5394" max="5394" width="12.85546875" style="1" customWidth="1"/>
    <col min="5395" max="5395" width="16" style="1" customWidth="1"/>
    <col min="5396" max="5396" width="10.5703125" style="1" customWidth="1"/>
    <col min="5397" max="5397" width="11.42578125" style="1" bestFit="1" customWidth="1"/>
    <col min="5398" max="5400" width="9.140625" style="1"/>
    <col min="5401" max="5401" width="12.42578125" style="1" bestFit="1" customWidth="1"/>
    <col min="5402" max="5635" width="9.140625" style="1"/>
    <col min="5636" max="5636" width="0" style="1" hidden="1" customWidth="1"/>
    <col min="5637" max="5637" width="8.140625" style="1" customWidth="1"/>
    <col min="5638" max="5638" width="19.85546875" style="1" customWidth="1"/>
    <col min="5639" max="5639" width="7.7109375" style="1" customWidth="1"/>
    <col min="5640" max="5640" width="7" style="1" customWidth="1"/>
    <col min="5641" max="5641" width="17" style="1" customWidth="1"/>
    <col min="5642" max="5642" width="29.28515625" style="1" customWidth="1"/>
    <col min="5643" max="5643" width="13.42578125" style="1" customWidth="1"/>
    <col min="5644" max="5644" width="12.140625" style="1" customWidth="1"/>
    <col min="5645" max="5645" width="13.85546875" style="1" customWidth="1"/>
    <col min="5646" max="5646" width="13.28515625" style="1" customWidth="1"/>
    <col min="5647" max="5647" width="13.42578125" style="1" customWidth="1"/>
    <col min="5648" max="5648" width="13.140625" style="1" customWidth="1"/>
    <col min="5649" max="5649" width="13" style="1" customWidth="1"/>
    <col min="5650" max="5650" width="12.85546875" style="1" customWidth="1"/>
    <col min="5651" max="5651" width="16" style="1" customWidth="1"/>
    <col min="5652" max="5652" width="10.5703125" style="1" customWidth="1"/>
    <col min="5653" max="5653" width="11.42578125" style="1" bestFit="1" customWidth="1"/>
    <col min="5654" max="5656" width="9.140625" style="1"/>
    <col min="5657" max="5657" width="12.42578125" style="1" bestFit="1" customWidth="1"/>
    <col min="5658" max="5891" width="9.140625" style="1"/>
    <col min="5892" max="5892" width="0" style="1" hidden="1" customWidth="1"/>
    <col min="5893" max="5893" width="8.140625" style="1" customWidth="1"/>
    <col min="5894" max="5894" width="19.85546875" style="1" customWidth="1"/>
    <col min="5895" max="5895" width="7.7109375" style="1" customWidth="1"/>
    <col min="5896" max="5896" width="7" style="1" customWidth="1"/>
    <col min="5897" max="5897" width="17" style="1" customWidth="1"/>
    <col min="5898" max="5898" width="29.28515625" style="1" customWidth="1"/>
    <col min="5899" max="5899" width="13.42578125" style="1" customWidth="1"/>
    <col min="5900" max="5900" width="12.140625" style="1" customWidth="1"/>
    <col min="5901" max="5901" width="13.85546875" style="1" customWidth="1"/>
    <col min="5902" max="5902" width="13.28515625" style="1" customWidth="1"/>
    <col min="5903" max="5903" width="13.42578125" style="1" customWidth="1"/>
    <col min="5904" max="5904" width="13.140625" style="1" customWidth="1"/>
    <col min="5905" max="5905" width="13" style="1" customWidth="1"/>
    <col min="5906" max="5906" width="12.85546875" style="1" customWidth="1"/>
    <col min="5907" max="5907" width="16" style="1" customWidth="1"/>
    <col min="5908" max="5908" width="10.5703125" style="1" customWidth="1"/>
    <col min="5909" max="5909" width="11.42578125" style="1" bestFit="1" customWidth="1"/>
    <col min="5910" max="5912" width="9.140625" style="1"/>
    <col min="5913" max="5913" width="12.42578125" style="1" bestFit="1" customWidth="1"/>
    <col min="5914" max="6147" width="9.140625" style="1"/>
    <col min="6148" max="6148" width="0" style="1" hidden="1" customWidth="1"/>
    <col min="6149" max="6149" width="8.140625" style="1" customWidth="1"/>
    <col min="6150" max="6150" width="19.85546875" style="1" customWidth="1"/>
    <col min="6151" max="6151" width="7.7109375" style="1" customWidth="1"/>
    <col min="6152" max="6152" width="7" style="1" customWidth="1"/>
    <col min="6153" max="6153" width="17" style="1" customWidth="1"/>
    <col min="6154" max="6154" width="29.28515625" style="1" customWidth="1"/>
    <col min="6155" max="6155" width="13.42578125" style="1" customWidth="1"/>
    <col min="6156" max="6156" width="12.140625" style="1" customWidth="1"/>
    <col min="6157" max="6157" width="13.85546875" style="1" customWidth="1"/>
    <col min="6158" max="6158" width="13.28515625" style="1" customWidth="1"/>
    <col min="6159" max="6159" width="13.42578125" style="1" customWidth="1"/>
    <col min="6160" max="6160" width="13.140625" style="1" customWidth="1"/>
    <col min="6161" max="6161" width="13" style="1" customWidth="1"/>
    <col min="6162" max="6162" width="12.85546875" style="1" customWidth="1"/>
    <col min="6163" max="6163" width="16" style="1" customWidth="1"/>
    <col min="6164" max="6164" width="10.5703125" style="1" customWidth="1"/>
    <col min="6165" max="6165" width="11.42578125" style="1" bestFit="1" customWidth="1"/>
    <col min="6166" max="6168" width="9.140625" style="1"/>
    <col min="6169" max="6169" width="12.42578125" style="1" bestFit="1" customWidth="1"/>
    <col min="6170" max="6403" width="9.140625" style="1"/>
    <col min="6404" max="6404" width="0" style="1" hidden="1" customWidth="1"/>
    <col min="6405" max="6405" width="8.140625" style="1" customWidth="1"/>
    <col min="6406" max="6406" width="19.85546875" style="1" customWidth="1"/>
    <col min="6407" max="6407" width="7.7109375" style="1" customWidth="1"/>
    <col min="6408" max="6408" width="7" style="1" customWidth="1"/>
    <col min="6409" max="6409" width="17" style="1" customWidth="1"/>
    <col min="6410" max="6410" width="29.28515625" style="1" customWidth="1"/>
    <col min="6411" max="6411" width="13.42578125" style="1" customWidth="1"/>
    <col min="6412" max="6412" width="12.140625" style="1" customWidth="1"/>
    <col min="6413" max="6413" width="13.85546875" style="1" customWidth="1"/>
    <col min="6414" max="6414" width="13.28515625" style="1" customWidth="1"/>
    <col min="6415" max="6415" width="13.42578125" style="1" customWidth="1"/>
    <col min="6416" max="6416" width="13.140625" style="1" customWidth="1"/>
    <col min="6417" max="6417" width="13" style="1" customWidth="1"/>
    <col min="6418" max="6418" width="12.85546875" style="1" customWidth="1"/>
    <col min="6419" max="6419" width="16" style="1" customWidth="1"/>
    <col min="6420" max="6420" width="10.5703125" style="1" customWidth="1"/>
    <col min="6421" max="6421" width="11.42578125" style="1" bestFit="1" customWidth="1"/>
    <col min="6422" max="6424" width="9.140625" style="1"/>
    <col min="6425" max="6425" width="12.42578125" style="1" bestFit="1" customWidth="1"/>
    <col min="6426" max="6659" width="9.140625" style="1"/>
    <col min="6660" max="6660" width="0" style="1" hidden="1" customWidth="1"/>
    <col min="6661" max="6661" width="8.140625" style="1" customWidth="1"/>
    <col min="6662" max="6662" width="19.85546875" style="1" customWidth="1"/>
    <col min="6663" max="6663" width="7.7109375" style="1" customWidth="1"/>
    <col min="6664" max="6664" width="7" style="1" customWidth="1"/>
    <col min="6665" max="6665" width="17" style="1" customWidth="1"/>
    <col min="6666" max="6666" width="29.28515625" style="1" customWidth="1"/>
    <col min="6667" max="6667" width="13.42578125" style="1" customWidth="1"/>
    <col min="6668" max="6668" width="12.140625" style="1" customWidth="1"/>
    <col min="6669" max="6669" width="13.85546875" style="1" customWidth="1"/>
    <col min="6670" max="6670" width="13.28515625" style="1" customWidth="1"/>
    <col min="6671" max="6671" width="13.42578125" style="1" customWidth="1"/>
    <col min="6672" max="6672" width="13.140625" style="1" customWidth="1"/>
    <col min="6673" max="6673" width="13" style="1" customWidth="1"/>
    <col min="6674" max="6674" width="12.85546875" style="1" customWidth="1"/>
    <col min="6675" max="6675" width="16" style="1" customWidth="1"/>
    <col min="6676" max="6676" width="10.5703125" style="1" customWidth="1"/>
    <col min="6677" max="6677" width="11.42578125" style="1" bestFit="1" customWidth="1"/>
    <col min="6678" max="6680" width="9.140625" style="1"/>
    <col min="6681" max="6681" width="12.42578125" style="1" bestFit="1" customWidth="1"/>
    <col min="6682" max="6915" width="9.140625" style="1"/>
    <col min="6916" max="6916" width="0" style="1" hidden="1" customWidth="1"/>
    <col min="6917" max="6917" width="8.140625" style="1" customWidth="1"/>
    <col min="6918" max="6918" width="19.85546875" style="1" customWidth="1"/>
    <col min="6919" max="6919" width="7.7109375" style="1" customWidth="1"/>
    <col min="6920" max="6920" width="7" style="1" customWidth="1"/>
    <col min="6921" max="6921" width="17" style="1" customWidth="1"/>
    <col min="6922" max="6922" width="29.28515625" style="1" customWidth="1"/>
    <col min="6923" max="6923" width="13.42578125" style="1" customWidth="1"/>
    <col min="6924" max="6924" width="12.140625" style="1" customWidth="1"/>
    <col min="6925" max="6925" width="13.85546875" style="1" customWidth="1"/>
    <col min="6926" max="6926" width="13.28515625" style="1" customWidth="1"/>
    <col min="6927" max="6927" width="13.42578125" style="1" customWidth="1"/>
    <col min="6928" max="6928" width="13.140625" style="1" customWidth="1"/>
    <col min="6929" max="6929" width="13" style="1" customWidth="1"/>
    <col min="6930" max="6930" width="12.85546875" style="1" customWidth="1"/>
    <col min="6931" max="6931" width="16" style="1" customWidth="1"/>
    <col min="6932" max="6932" width="10.5703125" style="1" customWidth="1"/>
    <col min="6933" max="6933" width="11.42578125" style="1" bestFit="1" customWidth="1"/>
    <col min="6934" max="6936" width="9.140625" style="1"/>
    <col min="6937" max="6937" width="12.42578125" style="1" bestFit="1" customWidth="1"/>
    <col min="6938" max="7171" width="9.140625" style="1"/>
    <col min="7172" max="7172" width="0" style="1" hidden="1" customWidth="1"/>
    <col min="7173" max="7173" width="8.140625" style="1" customWidth="1"/>
    <col min="7174" max="7174" width="19.85546875" style="1" customWidth="1"/>
    <col min="7175" max="7175" width="7.7109375" style="1" customWidth="1"/>
    <col min="7176" max="7176" width="7" style="1" customWidth="1"/>
    <col min="7177" max="7177" width="17" style="1" customWidth="1"/>
    <col min="7178" max="7178" width="29.28515625" style="1" customWidth="1"/>
    <col min="7179" max="7179" width="13.42578125" style="1" customWidth="1"/>
    <col min="7180" max="7180" width="12.140625" style="1" customWidth="1"/>
    <col min="7181" max="7181" width="13.85546875" style="1" customWidth="1"/>
    <col min="7182" max="7182" width="13.28515625" style="1" customWidth="1"/>
    <col min="7183" max="7183" width="13.42578125" style="1" customWidth="1"/>
    <col min="7184" max="7184" width="13.140625" style="1" customWidth="1"/>
    <col min="7185" max="7185" width="13" style="1" customWidth="1"/>
    <col min="7186" max="7186" width="12.85546875" style="1" customWidth="1"/>
    <col min="7187" max="7187" width="16" style="1" customWidth="1"/>
    <col min="7188" max="7188" width="10.5703125" style="1" customWidth="1"/>
    <col min="7189" max="7189" width="11.42578125" style="1" bestFit="1" customWidth="1"/>
    <col min="7190" max="7192" width="9.140625" style="1"/>
    <col min="7193" max="7193" width="12.42578125" style="1" bestFit="1" customWidth="1"/>
    <col min="7194" max="7427" width="9.140625" style="1"/>
    <col min="7428" max="7428" width="0" style="1" hidden="1" customWidth="1"/>
    <col min="7429" max="7429" width="8.140625" style="1" customWidth="1"/>
    <col min="7430" max="7430" width="19.85546875" style="1" customWidth="1"/>
    <col min="7431" max="7431" width="7.7109375" style="1" customWidth="1"/>
    <col min="7432" max="7432" width="7" style="1" customWidth="1"/>
    <col min="7433" max="7433" width="17" style="1" customWidth="1"/>
    <col min="7434" max="7434" width="29.28515625" style="1" customWidth="1"/>
    <col min="7435" max="7435" width="13.42578125" style="1" customWidth="1"/>
    <col min="7436" max="7436" width="12.140625" style="1" customWidth="1"/>
    <col min="7437" max="7437" width="13.85546875" style="1" customWidth="1"/>
    <col min="7438" max="7438" width="13.28515625" style="1" customWidth="1"/>
    <col min="7439" max="7439" width="13.42578125" style="1" customWidth="1"/>
    <col min="7440" max="7440" width="13.140625" style="1" customWidth="1"/>
    <col min="7441" max="7441" width="13" style="1" customWidth="1"/>
    <col min="7442" max="7442" width="12.85546875" style="1" customWidth="1"/>
    <col min="7443" max="7443" width="16" style="1" customWidth="1"/>
    <col min="7444" max="7444" width="10.5703125" style="1" customWidth="1"/>
    <col min="7445" max="7445" width="11.42578125" style="1" bestFit="1" customWidth="1"/>
    <col min="7446" max="7448" width="9.140625" style="1"/>
    <col min="7449" max="7449" width="12.42578125" style="1" bestFit="1" customWidth="1"/>
    <col min="7450" max="7683" width="9.140625" style="1"/>
    <col min="7684" max="7684" width="0" style="1" hidden="1" customWidth="1"/>
    <col min="7685" max="7685" width="8.140625" style="1" customWidth="1"/>
    <col min="7686" max="7686" width="19.85546875" style="1" customWidth="1"/>
    <col min="7687" max="7687" width="7.7109375" style="1" customWidth="1"/>
    <col min="7688" max="7688" width="7" style="1" customWidth="1"/>
    <col min="7689" max="7689" width="17" style="1" customWidth="1"/>
    <col min="7690" max="7690" width="29.28515625" style="1" customWidth="1"/>
    <col min="7691" max="7691" width="13.42578125" style="1" customWidth="1"/>
    <col min="7692" max="7692" width="12.140625" style="1" customWidth="1"/>
    <col min="7693" max="7693" width="13.85546875" style="1" customWidth="1"/>
    <col min="7694" max="7694" width="13.28515625" style="1" customWidth="1"/>
    <col min="7695" max="7695" width="13.42578125" style="1" customWidth="1"/>
    <col min="7696" max="7696" width="13.140625" style="1" customWidth="1"/>
    <col min="7697" max="7697" width="13" style="1" customWidth="1"/>
    <col min="7698" max="7698" width="12.85546875" style="1" customWidth="1"/>
    <col min="7699" max="7699" width="16" style="1" customWidth="1"/>
    <col min="7700" max="7700" width="10.5703125" style="1" customWidth="1"/>
    <col min="7701" max="7701" width="11.42578125" style="1" bestFit="1" customWidth="1"/>
    <col min="7702" max="7704" width="9.140625" style="1"/>
    <col min="7705" max="7705" width="12.42578125" style="1" bestFit="1" customWidth="1"/>
    <col min="7706" max="7939" width="9.140625" style="1"/>
    <col min="7940" max="7940" width="0" style="1" hidden="1" customWidth="1"/>
    <col min="7941" max="7941" width="8.140625" style="1" customWidth="1"/>
    <col min="7942" max="7942" width="19.85546875" style="1" customWidth="1"/>
    <col min="7943" max="7943" width="7.7109375" style="1" customWidth="1"/>
    <col min="7944" max="7944" width="7" style="1" customWidth="1"/>
    <col min="7945" max="7945" width="17" style="1" customWidth="1"/>
    <col min="7946" max="7946" width="29.28515625" style="1" customWidth="1"/>
    <col min="7947" max="7947" width="13.42578125" style="1" customWidth="1"/>
    <col min="7948" max="7948" width="12.140625" style="1" customWidth="1"/>
    <col min="7949" max="7949" width="13.85546875" style="1" customWidth="1"/>
    <col min="7950" max="7950" width="13.28515625" style="1" customWidth="1"/>
    <col min="7951" max="7951" width="13.42578125" style="1" customWidth="1"/>
    <col min="7952" max="7952" width="13.140625" style="1" customWidth="1"/>
    <col min="7953" max="7953" width="13" style="1" customWidth="1"/>
    <col min="7954" max="7954" width="12.85546875" style="1" customWidth="1"/>
    <col min="7955" max="7955" width="16" style="1" customWidth="1"/>
    <col min="7956" max="7956" width="10.5703125" style="1" customWidth="1"/>
    <col min="7957" max="7957" width="11.42578125" style="1" bestFit="1" customWidth="1"/>
    <col min="7958" max="7960" width="9.140625" style="1"/>
    <col min="7961" max="7961" width="12.42578125" style="1" bestFit="1" customWidth="1"/>
    <col min="7962" max="8195" width="9.140625" style="1"/>
    <col min="8196" max="8196" width="0" style="1" hidden="1" customWidth="1"/>
    <col min="8197" max="8197" width="8.140625" style="1" customWidth="1"/>
    <col min="8198" max="8198" width="19.85546875" style="1" customWidth="1"/>
    <col min="8199" max="8199" width="7.7109375" style="1" customWidth="1"/>
    <col min="8200" max="8200" width="7" style="1" customWidth="1"/>
    <col min="8201" max="8201" width="17" style="1" customWidth="1"/>
    <col min="8202" max="8202" width="29.28515625" style="1" customWidth="1"/>
    <col min="8203" max="8203" width="13.42578125" style="1" customWidth="1"/>
    <col min="8204" max="8204" width="12.140625" style="1" customWidth="1"/>
    <col min="8205" max="8205" width="13.85546875" style="1" customWidth="1"/>
    <col min="8206" max="8206" width="13.28515625" style="1" customWidth="1"/>
    <col min="8207" max="8207" width="13.42578125" style="1" customWidth="1"/>
    <col min="8208" max="8208" width="13.140625" style="1" customWidth="1"/>
    <col min="8209" max="8209" width="13" style="1" customWidth="1"/>
    <col min="8210" max="8210" width="12.85546875" style="1" customWidth="1"/>
    <col min="8211" max="8211" width="16" style="1" customWidth="1"/>
    <col min="8212" max="8212" width="10.5703125" style="1" customWidth="1"/>
    <col min="8213" max="8213" width="11.42578125" style="1" bestFit="1" customWidth="1"/>
    <col min="8214" max="8216" width="9.140625" style="1"/>
    <col min="8217" max="8217" width="12.42578125" style="1" bestFit="1" customWidth="1"/>
    <col min="8218" max="8451" width="9.140625" style="1"/>
    <col min="8452" max="8452" width="0" style="1" hidden="1" customWidth="1"/>
    <col min="8453" max="8453" width="8.140625" style="1" customWidth="1"/>
    <col min="8454" max="8454" width="19.85546875" style="1" customWidth="1"/>
    <col min="8455" max="8455" width="7.7109375" style="1" customWidth="1"/>
    <col min="8456" max="8456" width="7" style="1" customWidth="1"/>
    <col min="8457" max="8457" width="17" style="1" customWidth="1"/>
    <col min="8458" max="8458" width="29.28515625" style="1" customWidth="1"/>
    <col min="8459" max="8459" width="13.42578125" style="1" customWidth="1"/>
    <col min="8460" max="8460" width="12.140625" style="1" customWidth="1"/>
    <col min="8461" max="8461" width="13.85546875" style="1" customWidth="1"/>
    <col min="8462" max="8462" width="13.28515625" style="1" customWidth="1"/>
    <col min="8463" max="8463" width="13.42578125" style="1" customWidth="1"/>
    <col min="8464" max="8464" width="13.140625" style="1" customWidth="1"/>
    <col min="8465" max="8465" width="13" style="1" customWidth="1"/>
    <col min="8466" max="8466" width="12.85546875" style="1" customWidth="1"/>
    <col min="8467" max="8467" width="16" style="1" customWidth="1"/>
    <col min="8468" max="8468" width="10.5703125" style="1" customWidth="1"/>
    <col min="8469" max="8469" width="11.42578125" style="1" bestFit="1" customWidth="1"/>
    <col min="8470" max="8472" width="9.140625" style="1"/>
    <col min="8473" max="8473" width="12.42578125" style="1" bestFit="1" customWidth="1"/>
    <col min="8474" max="8707" width="9.140625" style="1"/>
    <col min="8708" max="8708" width="0" style="1" hidden="1" customWidth="1"/>
    <col min="8709" max="8709" width="8.140625" style="1" customWidth="1"/>
    <col min="8710" max="8710" width="19.85546875" style="1" customWidth="1"/>
    <col min="8711" max="8711" width="7.7109375" style="1" customWidth="1"/>
    <col min="8712" max="8712" width="7" style="1" customWidth="1"/>
    <col min="8713" max="8713" width="17" style="1" customWidth="1"/>
    <col min="8714" max="8714" width="29.28515625" style="1" customWidth="1"/>
    <col min="8715" max="8715" width="13.42578125" style="1" customWidth="1"/>
    <col min="8716" max="8716" width="12.140625" style="1" customWidth="1"/>
    <col min="8717" max="8717" width="13.85546875" style="1" customWidth="1"/>
    <col min="8718" max="8718" width="13.28515625" style="1" customWidth="1"/>
    <col min="8719" max="8719" width="13.42578125" style="1" customWidth="1"/>
    <col min="8720" max="8720" width="13.140625" style="1" customWidth="1"/>
    <col min="8721" max="8721" width="13" style="1" customWidth="1"/>
    <col min="8722" max="8722" width="12.85546875" style="1" customWidth="1"/>
    <col min="8723" max="8723" width="16" style="1" customWidth="1"/>
    <col min="8724" max="8724" width="10.5703125" style="1" customWidth="1"/>
    <col min="8725" max="8725" width="11.42578125" style="1" bestFit="1" customWidth="1"/>
    <col min="8726" max="8728" width="9.140625" style="1"/>
    <col min="8729" max="8729" width="12.42578125" style="1" bestFit="1" customWidth="1"/>
    <col min="8730" max="8963" width="9.140625" style="1"/>
    <col min="8964" max="8964" width="0" style="1" hidden="1" customWidth="1"/>
    <col min="8965" max="8965" width="8.140625" style="1" customWidth="1"/>
    <col min="8966" max="8966" width="19.85546875" style="1" customWidth="1"/>
    <col min="8967" max="8967" width="7.7109375" style="1" customWidth="1"/>
    <col min="8968" max="8968" width="7" style="1" customWidth="1"/>
    <col min="8969" max="8969" width="17" style="1" customWidth="1"/>
    <col min="8970" max="8970" width="29.28515625" style="1" customWidth="1"/>
    <col min="8971" max="8971" width="13.42578125" style="1" customWidth="1"/>
    <col min="8972" max="8972" width="12.140625" style="1" customWidth="1"/>
    <col min="8973" max="8973" width="13.85546875" style="1" customWidth="1"/>
    <col min="8974" max="8974" width="13.28515625" style="1" customWidth="1"/>
    <col min="8975" max="8975" width="13.42578125" style="1" customWidth="1"/>
    <col min="8976" max="8976" width="13.140625" style="1" customWidth="1"/>
    <col min="8977" max="8977" width="13" style="1" customWidth="1"/>
    <col min="8978" max="8978" width="12.85546875" style="1" customWidth="1"/>
    <col min="8979" max="8979" width="16" style="1" customWidth="1"/>
    <col min="8980" max="8980" width="10.5703125" style="1" customWidth="1"/>
    <col min="8981" max="8981" width="11.42578125" style="1" bestFit="1" customWidth="1"/>
    <col min="8982" max="8984" width="9.140625" style="1"/>
    <col min="8985" max="8985" width="12.42578125" style="1" bestFit="1" customWidth="1"/>
    <col min="8986" max="9219" width="9.140625" style="1"/>
    <col min="9220" max="9220" width="0" style="1" hidden="1" customWidth="1"/>
    <col min="9221" max="9221" width="8.140625" style="1" customWidth="1"/>
    <col min="9222" max="9222" width="19.85546875" style="1" customWidth="1"/>
    <col min="9223" max="9223" width="7.7109375" style="1" customWidth="1"/>
    <col min="9224" max="9224" width="7" style="1" customWidth="1"/>
    <col min="9225" max="9225" width="17" style="1" customWidth="1"/>
    <col min="9226" max="9226" width="29.28515625" style="1" customWidth="1"/>
    <col min="9227" max="9227" width="13.42578125" style="1" customWidth="1"/>
    <col min="9228" max="9228" width="12.140625" style="1" customWidth="1"/>
    <col min="9229" max="9229" width="13.85546875" style="1" customWidth="1"/>
    <col min="9230" max="9230" width="13.28515625" style="1" customWidth="1"/>
    <col min="9231" max="9231" width="13.42578125" style="1" customWidth="1"/>
    <col min="9232" max="9232" width="13.140625" style="1" customWidth="1"/>
    <col min="9233" max="9233" width="13" style="1" customWidth="1"/>
    <col min="9234" max="9234" width="12.85546875" style="1" customWidth="1"/>
    <col min="9235" max="9235" width="16" style="1" customWidth="1"/>
    <col min="9236" max="9236" width="10.5703125" style="1" customWidth="1"/>
    <col min="9237" max="9237" width="11.42578125" style="1" bestFit="1" customWidth="1"/>
    <col min="9238" max="9240" width="9.140625" style="1"/>
    <col min="9241" max="9241" width="12.42578125" style="1" bestFit="1" customWidth="1"/>
    <col min="9242" max="9475" width="9.140625" style="1"/>
    <col min="9476" max="9476" width="0" style="1" hidden="1" customWidth="1"/>
    <col min="9477" max="9477" width="8.140625" style="1" customWidth="1"/>
    <col min="9478" max="9478" width="19.85546875" style="1" customWidth="1"/>
    <col min="9479" max="9479" width="7.7109375" style="1" customWidth="1"/>
    <col min="9480" max="9480" width="7" style="1" customWidth="1"/>
    <col min="9481" max="9481" width="17" style="1" customWidth="1"/>
    <col min="9482" max="9482" width="29.28515625" style="1" customWidth="1"/>
    <col min="9483" max="9483" width="13.42578125" style="1" customWidth="1"/>
    <col min="9484" max="9484" width="12.140625" style="1" customWidth="1"/>
    <col min="9485" max="9485" width="13.85546875" style="1" customWidth="1"/>
    <col min="9486" max="9486" width="13.28515625" style="1" customWidth="1"/>
    <col min="9487" max="9487" width="13.42578125" style="1" customWidth="1"/>
    <col min="9488" max="9488" width="13.140625" style="1" customWidth="1"/>
    <col min="9489" max="9489" width="13" style="1" customWidth="1"/>
    <col min="9490" max="9490" width="12.85546875" style="1" customWidth="1"/>
    <col min="9491" max="9491" width="16" style="1" customWidth="1"/>
    <col min="9492" max="9492" width="10.5703125" style="1" customWidth="1"/>
    <col min="9493" max="9493" width="11.42578125" style="1" bestFit="1" customWidth="1"/>
    <col min="9494" max="9496" width="9.140625" style="1"/>
    <col min="9497" max="9497" width="12.42578125" style="1" bestFit="1" customWidth="1"/>
    <col min="9498" max="9731" width="9.140625" style="1"/>
    <col min="9732" max="9732" width="0" style="1" hidden="1" customWidth="1"/>
    <col min="9733" max="9733" width="8.140625" style="1" customWidth="1"/>
    <col min="9734" max="9734" width="19.85546875" style="1" customWidth="1"/>
    <col min="9735" max="9735" width="7.7109375" style="1" customWidth="1"/>
    <col min="9736" max="9736" width="7" style="1" customWidth="1"/>
    <col min="9737" max="9737" width="17" style="1" customWidth="1"/>
    <col min="9738" max="9738" width="29.28515625" style="1" customWidth="1"/>
    <col min="9739" max="9739" width="13.42578125" style="1" customWidth="1"/>
    <col min="9740" max="9740" width="12.140625" style="1" customWidth="1"/>
    <col min="9741" max="9741" width="13.85546875" style="1" customWidth="1"/>
    <col min="9742" max="9742" width="13.28515625" style="1" customWidth="1"/>
    <col min="9743" max="9743" width="13.42578125" style="1" customWidth="1"/>
    <col min="9744" max="9744" width="13.140625" style="1" customWidth="1"/>
    <col min="9745" max="9745" width="13" style="1" customWidth="1"/>
    <col min="9746" max="9746" width="12.85546875" style="1" customWidth="1"/>
    <col min="9747" max="9747" width="16" style="1" customWidth="1"/>
    <col min="9748" max="9748" width="10.5703125" style="1" customWidth="1"/>
    <col min="9749" max="9749" width="11.42578125" style="1" bestFit="1" customWidth="1"/>
    <col min="9750" max="9752" width="9.140625" style="1"/>
    <col min="9753" max="9753" width="12.42578125" style="1" bestFit="1" customWidth="1"/>
    <col min="9754" max="9987" width="9.140625" style="1"/>
    <col min="9988" max="9988" width="0" style="1" hidden="1" customWidth="1"/>
    <col min="9989" max="9989" width="8.140625" style="1" customWidth="1"/>
    <col min="9990" max="9990" width="19.85546875" style="1" customWidth="1"/>
    <col min="9991" max="9991" width="7.7109375" style="1" customWidth="1"/>
    <col min="9992" max="9992" width="7" style="1" customWidth="1"/>
    <col min="9993" max="9993" width="17" style="1" customWidth="1"/>
    <col min="9994" max="9994" width="29.28515625" style="1" customWidth="1"/>
    <col min="9995" max="9995" width="13.42578125" style="1" customWidth="1"/>
    <col min="9996" max="9996" width="12.140625" style="1" customWidth="1"/>
    <col min="9997" max="9997" width="13.85546875" style="1" customWidth="1"/>
    <col min="9998" max="9998" width="13.28515625" style="1" customWidth="1"/>
    <col min="9999" max="9999" width="13.42578125" style="1" customWidth="1"/>
    <col min="10000" max="10000" width="13.140625" style="1" customWidth="1"/>
    <col min="10001" max="10001" width="13" style="1" customWidth="1"/>
    <col min="10002" max="10002" width="12.85546875" style="1" customWidth="1"/>
    <col min="10003" max="10003" width="16" style="1" customWidth="1"/>
    <col min="10004" max="10004" width="10.5703125" style="1" customWidth="1"/>
    <col min="10005" max="10005" width="11.42578125" style="1" bestFit="1" customWidth="1"/>
    <col min="10006" max="10008" width="9.140625" style="1"/>
    <col min="10009" max="10009" width="12.42578125" style="1" bestFit="1" customWidth="1"/>
    <col min="10010" max="10243" width="9.140625" style="1"/>
    <col min="10244" max="10244" width="0" style="1" hidden="1" customWidth="1"/>
    <col min="10245" max="10245" width="8.140625" style="1" customWidth="1"/>
    <col min="10246" max="10246" width="19.85546875" style="1" customWidth="1"/>
    <col min="10247" max="10247" width="7.7109375" style="1" customWidth="1"/>
    <col min="10248" max="10248" width="7" style="1" customWidth="1"/>
    <col min="10249" max="10249" width="17" style="1" customWidth="1"/>
    <col min="10250" max="10250" width="29.28515625" style="1" customWidth="1"/>
    <col min="10251" max="10251" width="13.42578125" style="1" customWidth="1"/>
    <col min="10252" max="10252" width="12.140625" style="1" customWidth="1"/>
    <col min="10253" max="10253" width="13.85546875" style="1" customWidth="1"/>
    <col min="10254" max="10254" width="13.28515625" style="1" customWidth="1"/>
    <col min="10255" max="10255" width="13.42578125" style="1" customWidth="1"/>
    <col min="10256" max="10256" width="13.140625" style="1" customWidth="1"/>
    <col min="10257" max="10257" width="13" style="1" customWidth="1"/>
    <col min="10258" max="10258" width="12.85546875" style="1" customWidth="1"/>
    <col min="10259" max="10259" width="16" style="1" customWidth="1"/>
    <col min="10260" max="10260" width="10.5703125" style="1" customWidth="1"/>
    <col min="10261" max="10261" width="11.42578125" style="1" bestFit="1" customWidth="1"/>
    <col min="10262" max="10264" width="9.140625" style="1"/>
    <col min="10265" max="10265" width="12.42578125" style="1" bestFit="1" customWidth="1"/>
    <col min="10266" max="10499" width="9.140625" style="1"/>
    <col min="10500" max="10500" width="0" style="1" hidden="1" customWidth="1"/>
    <col min="10501" max="10501" width="8.140625" style="1" customWidth="1"/>
    <col min="10502" max="10502" width="19.85546875" style="1" customWidth="1"/>
    <col min="10503" max="10503" width="7.7109375" style="1" customWidth="1"/>
    <col min="10504" max="10504" width="7" style="1" customWidth="1"/>
    <col min="10505" max="10505" width="17" style="1" customWidth="1"/>
    <col min="10506" max="10506" width="29.28515625" style="1" customWidth="1"/>
    <col min="10507" max="10507" width="13.42578125" style="1" customWidth="1"/>
    <col min="10508" max="10508" width="12.140625" style="1" customWidth="1"/>
    <col min="10509" max="10509" width="13.85546875" style="1" customWidth="1"/>
    <col min="10510" max="10510" width="13.28515625" style="1" customWidth="1"/>
    <col min="10511" max="10511" width="13.42578125" style="1" customWidth="1"/>
    <col min="10512" max="10512" width="13.140625" style="1" customWidth="1"/>
    <col min="10513" max="10513" width="13" style="1" customWidth="1"/>
    <col min="10514" max="10514" width="12.85546875" style="1" customWidth="1"/>
    <col min="10515" max="10515" width="16" style="1" customWidth="1"/>
    <col min="10516" max="10516" width="10.5703125" style="1" customWidth="1"/>
    <col min="10517" max="10517" width="11.42578125" style="1" bestFit="1" customWidth="1"/>
    <col min="10518" max="10520" width="9.140625" style="1"/>
    <col min="10521" max="10521" width="12.42578125" style="1" bestFit="1" customWidth="1"/>
    <col min="10522" max="10755" width="9.140625" style="1"/>
    <col min="10756" max="10756" width="0" style="1" hidden="1" customWidth="1"/>
    <col min="10757" max="10757" width="8.140625" style="1" customWidth="1"/>
    <col min="10758" max="10758" width="19.85546875" style="1" customWidth="1"/>
    <col min="10759" max="10759" width="7.7109375" style="1" customWidth="1"/>
    <col min="10760" max="10760" width="7" style="1" customWidth="1"/>
    <col min="10761" max="10761" width="17" style="1" customWidth="1"/>
    <col min="10762" max="10762" width="29.28515625" style="1" customWidth="1"/>
    <col min="10763" max="10763" width="13.42578125" style="1" customWidth="1"/>
    <col min="10764" max="10764" width="12.140625" style="1" customWidth="1"/>
    <col min="10765" max="10765" width="13.85546875" style="1" customWidth="1"/>
    <col min="10766" max="10766" width="13.28515625" style="1" customWidth="1"/>
    <col min="10767" max="10767" width="13.42578125" style="1" customWidth="1"/>
    <col min="10768" max="10768" width="13.140625" style="1" customWidth="1"/>
    <col min="10769" max="10769" width="13" style="1" customWidth="1"/>
    <col min="10770" max="10770" width="12.85546875" style="1" customWidth="1"/>
    <col min="10771" max="10771" width="16" style="1" customWidth="1"/>
    <col min="10772" max="10772" width="10.5703125" style="1" customWidth="1"/>
    <col min="10773" max="10773" width="11.42578125" style="1" bestFit="1" customWidth="1"/>
    <col min="10774" max="10776" width="9.140625" style="1"/>
    <col min="10777" max="10777" width="12.42578125" style="1" bestFit="1" customWidth="1"/>
    <col min="10778" max="11011" width="9.140625" style="1"/>
    <col min="11012" max="11012" width="0" style="1" hidden="1" customWidth="1"/>
    <col min="11013" max="11013" width="8.140625" style="1" customWidth="1"/>
    <col min="11014" max="11014" width="19.85546875" style="1" customWidth="1"/>
    <col min="11015" max="11015" width="7.7109375" style="1" customWidth="1"/>
    <col min="11016" max="11016" width="7" style="1" customWidth="1"/>
    <col min="11017" max="11017" width="17" style="1" customWidth="1"/>
    <col min="11018" max="11018" width="29.28515625" style="1" customWidth="1"/>
    <col min="11019" max="11019" width="13.42578125" style="1" customWidth="1"/>
    <col min="11020" max="11020" width="12.140625" style="1" customWidth="1"/>
    <col min="11021" max="11021" width="13.85546875" style="1" customWidth="1"/>
    <col min="11022" max="11022" width="13.28515625" style="1" customWidth="1"/>
    <col min="11023" max="11023" width="13.42578125" style="1" customWidth="1"/>
    <col min="11024" max="11024" width="13.140625" style="1" customWidth="1"/>
    <col min="11025" max="11025" width="13" style="1" customWidth="1"/>
    <col min="11026" max="11026" width="12.85546875" style="1" customWidth="1"/>
    <col min="11027" max="11027" width="16" style="1" customWidth="1"/>
    <col min="11028" max="11028" width="10.5703125" style="1" customWidth="1"/>
    <col min="11029" max="11029" width="11.42578125" style="1" bestFit="1" customWidth="1"/>
    <col min="11030" max="11032" width="9.140625" style="1"/>
    <col min="11033" max="11033" width="12.42578125" style="1" bestFit="1" customWidth="1"/>
    <col min="11034" max="11267" width="9.140625" style="1"/>
    <col min="11268" max="11268" width="0" style="1" hidden="1" customWidth="1"/>
    <col min="11269" max="11269" width="8.140625" style="1" customWidth="1"/>
    <col min="11270" max="11270" width="19.85546875" style="1" customWidth="1"/>
    <col min="11271" max="11271" width="7.7109375" style="1" customWidth="1"/>
    <col min="11272" max="11272" width="7" style="1" customWidth="1"/>
    <col min="11273" max="11273" width="17" style="1" customWidth="1"/>
    <col min="11274" max="11274" width="29.28515625" style="1" customWidth="1"/>
    <col min="11275" max="11275" width="13.42578125" style="1" customWidth="1"/>
    <col min="11276" max="11276" width="12.140625" style="1" customWidth="1"/>
    <col min="11277" max="11277" width="13.85546875" style="1" customWidth="1"/>
    <col min="11278" max="11278" width="13.28515625" style="1" customWidth="1"/>
    <col min="11279" max="11279" width="13.42578125" style="1" customWidth="1"/>
    <col min="11280" max="11280" width="13.140625" style="1" customWidth="1"/>
    <col min="11281" max="11281" width="13" style="1" customWidth="1"/>
    <col min="11282" max="11282" width="12.85546875" style="1" customWidth="1"/>
    <col min="11283" max="11283" width="16" style="1" customWidth="1"/>
    <col min="11284" max="11284" width="10.5703125" style="1" customWidth="1"/>
    <col min="11285" max="11285" width="11.42578125" style="1" bestFit="1" customWidth="1"/>
    <col min="11286" max="11288" width="9.140625" style="1"/>
    <col min="11289" max="11289" width="12.42578125" style="1" bestFit="1" customWidth="1"/>
    <col min="11290" max="11523" width="9.140625" style="1"/>
    <col min="11524" max="11524" width="0" style="1" hidden="1" customWidth="1"/>
    <col min="11525" max="11525" width="8.140625" style="1" customWidth="1"/>
    <col min="11526" max="11526" width="19.85546875" style="1" customWidth="1"/>
    <col min="11527" max="11527" width="7.7109375" style="1" customWidth="1"/>
    <col min="11528" max="11528" width="7" style="1" customWidth="1"/>
    <col min="11529" max="11529" width="17" style="1" customWidth="1"/>
    <col min="11530" max="11530" width="29.28515625" style="1" customWidth="1"/>
    <col min="11531" max="11531" width="13.42578125" style="1" customWidth="1"/>
    <col min="11532" max="11532" width="12.140625" style="1" customWidth="1"/>
    <col min="11533" max="11533" width="13.85546875" style="1" customWidth="1"/>
    <col min="11534" max="11534" width="13.28515625" style="1" customWidth="1"/>
    <col min="11535" max="11535" width="13.42578125" style="1" customWidth="1"/>
    <col min="11536" max="11536" width="13.140625" style="1" customWidth="1"/>
    <col min="11537" max="11537" width="13" style="1" customWidth="1"/>
    <col min="11538" max="11538" width="12.85546875" style="1" customWidth="1"/>
    <col min="11539" max="11539" width="16" style="1" customWidth="1"/>
    <col min="11540" max="11540" width="10.5703125" style="1" customWidth="1"/>
    <col min="11541" max="11541" width="11.42578125" style="1" bestFit="1" customWidth="1"/>
    <col min="11542" max="11544" width="9.140625" style="1"/>
    <col min="11545" max="11545" width="12.42578125" style="1" bestFit="1" customWidth="1"/>
    <col min="11546" max="11779" width="9.140625" style="1"/>
    <col min="11780" max="11780" width="0" style="1" hidden="1" customWidth="1"/>
    <col min="11781" max="11781" width="8.140625" style="1" customWidth="1"/>
    <col min="11782" max="11782" width="19.85546875" style="1" customWidth="1"/>
    <col min="11783" max="11783" width="7.7109375" style="1" customWidth="1"/>
    <col min="11784" max="11784" width="7" style="1" customWidth="1"/>
    <col min="11785" max="11785" width="17" style="1" customWidth="1"/>
    <col min="11786" max="11786" width="29.28515625" style="1" customWidth="1"/>
    <col min="11787" max="11787" width="13.42578125" style="1" customWidth="1"/>
    <col min="11788" max="11788" width="12.140625" style="1" customWidth="1"/>
    <col min="11789" max="11789" width="13.85546875" style="1" customWidth="1"/>
    <col min="11790" max="11790" width="13.28515625" style="1" customWidth="1"/>
    <col min="11791" max="11791" width="13.42578125" style="1" customWidth="1"/>
    <col min="11792" max="11792" width="13.140625" style="1" customWidth="1"/>
    <col min="11793" max="11793" width="13" style="1" customWidth="1"/>
    <col min="11794" max="11794" width="12.85546875" style="1" customWidth="1"/>
    <col min="11795" max="11795" width="16" style="1" customWidth="1"/>
    <col min="11796" max="11796" width="10.5703125" style="1" customWidth="1"/>
    <col min="11797" max="11797" width="11.42578125" style="1" bestFit="1" customWidth="1"/>
    <col min="11798" max="11800" width="9.140625" style="1"/>
    <col min="11801" max="11801" width="12.42578125" style="1" bestFit="1" customWidth="1"/>
    <col min="11802" max="12035" width="9.140625" style="1"/>
    <col min="12036" max="12036" width="0" style="1" hidden="1" customWidth="1"/>
    <col min="12037" max="12037" width="8.140625" style="1" customWidth="1"/>
    <col min="12038" max="12038" width="19.85546875" style="1" customWidth="1"/>
    <col min="12039" max="12039" width="7.7109375" style="1" customWidth="1"/>
    <col min="12040" max="12040" width="7" style="1" customWidth="1"/>
    <col min="12041" max="12041" width="17" style="1" customWidth="1"/>
    <col min="12042" max="12042" width="29.28515625" style="1" customWidth="1"/>
    <col min="12043" max="12043" width="13.42578125" style="1" customWidth="1"/>
    <col min="12044" max="12044" width="12.140625" style="1" customWidth="1"/>
    <col min="12045" max="12045" width="13.85546875" style="1" customWidth="1"/>
    <col min="12046" max="12046" width="13.28515625" style="1" customWidth="1"/>
    <col min="12047" max="12047" width="13.42578125" style="1" customWidth="1"/>
    <col min="12048" max="12048" width="13.140625" style="1" customWidth="1"/>
    <col min="12049" max="12049" width="13" style="1" customWidth="1"/>
    <col min="12050" max="12050" width="12.85546875" style="1" customWidth="1"/>
    <col min="12051" max="12051" width="16" style="1" customWidth="1"/>
    <col min="12052" max="12052" width="10.5703125" style="1" customWidth="1"/>
    <col min="12053" max="12053" width="11.42578125" style="1" bestFit="1" customWidth="1"/>
    <col min="12054" max="12056" width="9.140625" style="1"/>
    <col min="12057" max="12057" width="12.42578125" style="1" bestFit="1" customWidth="1"/>
    <col min="12058" max="12291" width="9.140625" style="1"/>
    <col min="12292" max="12292" width="0" style="1" hidden="1" customWidth="1"/>
    <col min="12293" max="12293" width="8.140625" style="1" customWidth="1"/>
    <col min="12294" max="12294" width="19.85546875" style="1" customWidth="1"/>
    <col min="12295" max="12295" width="7.7109375" style="1" customWidth="1"/>
    <col min="12296" max="12296" width="7" style="1" customWidth="1"/>
    <col min="12297" max="12297" width="17" style="1" customWidth="1"/>
    <col min="12298" max="12298" width="29.28515625" style="1" customWidth="1"/>
    <col min="12299" max="12299" width="13.42578125" style="1" customWidth="1"/>
    <col min="12300" max="12300" width="12.140625" style="1" customWidth="1"/>
    <col min="12301" max="12301" width="13.85546875" style="1" customWidth="1"/>
    <col min="12302" max="12302" width="13.28515625" style="1" customWidth="1"/>
    <col min="12303" max="12303" width="13.42578125" style="1" customWidth="1"/>
    <col min="12304" max="12304" width="13.140625" style="1" customWidth="1"/>
    <col min="12305" max="12305" width="13" style="1" customWidth="1"/>
    <col min="12306" max="12306" width="12.85546875" style="1" customWidth="1"/>
    <col min="12307" max="12307" width="16" style="1" customWidth="1"/>
    <col min="12308" max="12308" width="10.5703125" style="1" customWidth="1"/>
    <col min="12309" max="12309" width="11.42578125" style="1" bestFit="1" customWidth="1"/>
    <col min="12310" max="12312" width="9.140625" style="1"/>
    <col min="12313" max="12313" width="12.42578125" style="1" bestFit="1" customWidth="1"/>
    <col min="12314" max="12547" width="9.140625" style="1"/>
    <col min="12548" max="12548" width="0" style="1" hidden="1" customWidth="1"/>
    <col min="12549" max="12549" width="8.140625" style="1" customWidth="1"/>
    <col min="12550" max="12550" width="19.85546875" style="1" customWidth="1"/>
    <col min="12551" max="12551" width="7.7109375" style="1" customWidth="1"/>
    <col min="12552" max="12552" width="7" style="1" customWidth="1"/>
    <col min="12553" max="12553" width="17" style="1" customWidth="1"/>
    <col min="12554" max="12554" width="29.28515625" style="1" customWidth="1"/>
    <col min="12555" max="12555" width="13.42578125" style="1" customWidth="1"/>
    <col min="12556" max="12556" width="12.140625" style="1" customWidth="1"/>
    <col min="12557" max="12557" width="13.85546875" style="1" customWidth="1"/>
    <col min="12558" max="12558" width="13.28515625" style="1" customWidth="1"/>
    <col min="12559" max="12559" width="13.42578125" style="1" customWidth="1"/>
    <col min="12560" max="12560" width="13.140625" style="1" customWidth="1"/>
    <col min="12561" max="12561" width="13" style="1" customWidth="1"/>
    <col min="12562" max="12562" width="12.85546875" style="1" customWidth="1"/>
    <col min="12563" max="12563" width="16" style="1" customWidth="1"/>
    <col min="12564" max="12564" width="10.5703125" style="1" customWidth="1"/>
    <col min="12565" max="12565" width="11.42578125" style="1" bestFit="1" customWidth="1"/>
    <col min="12566" max="12568" width="9.140625" style="1"/>
    <col min="12569" max="12569" width="12.42578125" style="1" bestFit="1" customWidth="1"/>
    <col min="12570" max="12803" width="9.140625" style="1"/>
    <col min="12804" max="12804" width="0" style="1" hidden="1" customWidth="1"/>
    <col min="12805" max="12805" width="8.140625" style="1" customWidth="1"/>
    <col min="12806" max="12806" width="19.85546875" style="1" customWidth="1"/>
    <col min="12807" max="12807" width="7.7109375" style="1" customWidth="1"/>
    <col min="12808" max="12808" width="7" style="1" customWidth="1"/>
    <col min="12809" max="12809" width="17" style="1" customWidth="1"/>
    <col min="12810" max="12810" width="29.28515625" style="1" customWidth="1"/>
    <col min="12811" max="12811" width="13.42578125" style="1" customWidth="1"/>
    <col min="12812" max="12812" width="12.140625" style="1" customWidth="1"/>
    <col min="12813" max="12813" width="13.85546875" style="1" customWidth="1"/>
    <col min="12814" max="12814" width="13.28515625" style="1" customWidth="1"/>
    <col min="12815" max="12815" width="13.42578125" style="1" customWidth="1"/>
    <col min="12816" max="12816" width="13.140625" style="1" customWidth="1"/>
    <col min="12817" max="12817" width="13" style="1" customWidth="1"/>
    <col min="12818" max="12818" width="12.85546875" style="1" customWidth="1"/>
    <col min="12819" max="12819" width="16" style="1" customWidth="1"/>
    <col min="12820" max="12820" width="10.5703125" style="1" customWidth="1"/>
    <col min="12821" max="12821" width="11.42578125" style="1" bestFit="1" customWidth="1"/>
    <col min="12822" max="12824" width="9.140625" style="1"/>
    <col min="12825" max="12825" width="12.42578125" style="1" bestFit="1" customWidth="1"/>
    <col min="12826" max="13059" width="9.140625" style="1"/>
    <col min="13060" max="13060" width="0" style="1" hidden="1" customWidth="1"/>
    <col min="13061" max="13061" width="8.140625" style="1" customWidth="1"/>
    <col min="13062" max="13062" width="19.85546875" style="1" customWidth="1"/>
    <col min="13063" max="13063" width="7.7109375" style="1" customWidth="1"/>
    <col min="13064" max="13064" width="7" style="1" customWidth="1"/>
    <col min="13065" max="13065" width="17" style="1" customWidth="1"/>
    <col min="13066" max="13066" width="29.28515625" style="1" customWidth="1"/>
    <col min="13067" max="13067" width="13.42578125" style="1" customWidth="1"/>
    <col min="13068" max="13068" width="12.140625" style="1" customWidth="1"/>
    <col min="13069" max="13069" width="13.85546875" style="1" customWidth="1"/>
    <col min="13070" max="13070" width="13.28515625" style="1" customWidth="1"/>
    <col min="13071" max="13071" width="13.42578125" style="1" customWidth="1"/>
    <col min="13072" max="13072" width="13.140625" style="1" customWidth="1"/>
    <col min="13073" max="13073" width="13" style="1" customWidth="1"/>
    <col min="13074" max="13074" width="12.85546875" style="1" customWidth="1"/>
    <col min="13075" max="13075" width="16" style="1" customWidth="1"/>
    <col min="13076" max="13076" width="10.5703125" style="1" customWidth="1"/>
    <col min="13077" max="13077" width="11.42578125" style="1" bestFit="1" customWidth="1"/>
    <col min="13078" max="13080" width="9.140625" style="1"/>
    <col min="13081" max="13081" width="12.42578125" style="1" bestFit="1" customWidth="1"/>
    <col min="13082" max="13315" width="9.140625" style="1"/>
    <col min="13316" max="13316" width="0" style="1" hidden="1" customWidth="1"/>
    <col min="13317" max="13317" width="8.140625" style="1" customWidth="1"/>
    <col min="13318" max="13318" width="19.85546875" style="1" customWidth="1"/>
    <col min="13319" max="13319" width="7.7109375" style="1" customWidth="1"/>
    <col min="13320" max="13320" width="7" style="1" customWidth="1"/>
    <col min="13321" max="13321" width="17" style="1" customWidth="1"/>
    <col min="13322" max="13322" width="29.28515625" style="1" customWidth="1"/>
    <col min="13323" max="13323" width="13.42578125" style="1" customWidth="1"/>
    <col min="13324" max="13324" width="12.140625" style="1" customWidth="1"/>
    <col min="13325" max="13325" width="13.85546875" style="1" customWidth="1"/>
    <col min="13326" max="13326" width="13.28515625" style="1" customWidth="1"/>
    <col min="13327" max="13327" width="13.42578125" style="1" customWidth="1"/>
    <col min="13328" max="13328" width="13.140625" style="1" customWidth="1"/>
    <col min="13329" max="13329" width="13" style="1" customWidth="1"/>
    <col min="13330" max="13330" width="12.85546875" style="1" customWidth="1"/>
    <col min="13331" max="13331" width="16" style="1" customWidth="1"/>
    <col min="13332" max="13332" width="10.5703125" style="1" customWidth="1"/>
    <col min="13333" max="13333" width="11.42578125" style="1" bestFit="1" customWidth="1"/>
    <col min="13334" max="13336" width="9.140625" style="1"/>
    <col min="13337" max="13337" width="12.42578125" style="1" bestFit="1" customWidth="1"/>
    <col min="13338" max="13571" width="9.140625" style="1"/>
    <col min="13572" max="13572" width="0" style="1" hidden="1" customWidth="1"/>
    <col min="13573" max="13573" width="8.140625" style="1" customWidth="1"/>
    <col min="13574" max="13574" width="19.85546875" style="1" customWidth="1"/>
    <col min="13575" max="13575" width="7.7109375" style="1" customWidth="1"/>
    <col min="13576" max="13576" width="7" style="1" customWidth="1"/>
    <col min="13577" max="13577" width="17" style="1" customWidth="1"/>
    <col min="13578" max="13578" width="29.28515625" style="1" customWidth="1"/>
    <col min="13579" max="13579" width="13.42578125" style="1" customWidth="1"/>
    <col min="13580" max="13580" width="12.140625" style="1" customWidth="1"/>
    <col min="13581" max="13581" width="13.85546875" style="1" customWidth="1"/>
    <col min="13582" max="13582" width="13.28515625" style="1" customWidth="1"/>
    <col min="13583" max="13583" width="13.42578125" style="1" customWidth="1"/>
    <col min="13584" max="13584" width="13.140625" style="1" customWidth="1"/>
    <col min="13585" max="13585" width="13" style="1" customWidth="1"/>
    <col min="13586" max="13586" width="12.85546875" style="1" customWidth="1"/>
    <col min="13587" max="13587" width="16" style="1" customWidth="1"/>
    <col min="13588" max="13588" width="10.5703125" style="1" customWidth="1"/>
    <col min="13589" max="13589" width="11.42578125" style="1" bestFit="1" customWidth="1"/>
    <col min="13590" max="13592" width="9.140625" style="1"/>
    <col min="13593" max="13593" width="12.42578125" style="1" bestFit="1" customWidth="1"/>
    <col min="13594" max="13827" width="9.140625" style="1"/>
    <col min="13828" max="13828" width="0" style="1" hidden="1" customWidth="1"/>
    <col min="13829" max="13829" width="8.140625" style="1" customWidth="1"/>
    <col min="13830" max="13830" width="19.85546875" style="1" customWidth="1"/>
    <col min="13831" max="13831" width="7.7109375" style="1" customWidth="1"/>
    <col min="13832" max="13832" width="7" style="1" customWidth="1"/>
    <col min="13833" max="13833" width="17" style="1" customWidth="1"/>
    <col min="13834" max="13834" width="29.28515625" style="1" customWidth="1"/>
    <col min="13835" max="13835" width="13.42578125" style="1" customWidth="1"/>
    <col min="13836" max="13836" width="12.140625" style="1" customWidth="1"/>
    <col min="13837" max="13837" width="13.85546875" style="1" customWidth="1"/>
    <col min="13838" max="13838" width="13.28515625" style="1" customWidth="1"/>
    <col min="13839" max="13839" width="13.42578125" style="1" customWidth="1"/>
    <col min="13840" max="13840" width="13.140625" style="1" customWidth="1"/>
    <col min="13841" max="13841" width="13" style="1" customWidth="1"/>
    <col min="13842" max="13842" width="12.85546875" style="1" customWidth="1"/>
    <col min="13843" max="13843" width="16" style="1" customWidth="1"/>
    <col min="13844" max="13844" width="10.5703125" style="1" customWidth="1"/>
    <col min="13845" max="13845" width="11.42578125" style="1" bestFit="1" customWidth="1"/>
    <col min="13846" max="13848" width="9.140625" style="1"/>
    <col min="13849" max="13849" width="12.42578125" style="1" bestFit="1" customWidth="1"/>
    <col min="13850" max="14083" width="9.140625" style="1"/>
    <col min="14084" max="14084" width="0" style="1" hidden="1" customWidth="1"/>
    <col min="14085" max="14085" width="8.140625" style="1" customWidth="1"/>
    <col min="14086" max="14086" width="19.85546875" style="1" customWidth="1"/>
    <col min="14087" max="14087" width="7.7109375" style="1" customWidth="1"/>
    <col min="14088" max="14088" width="7" style="1" customWidth="1"/>
    <col min="14089" max="14089" width="17" style="1" customWidth="1"/>
    <col min="14090" max="14090" width="29.28515625" style="1" customWidth="1"/>
    <col min="14091" max="14091" width="13.42578125" style="1" customWidth="1"/>
    <col min="14092" max="14092" width="12.140625" style="1" customWidth="1"/>
    <col min="14093" max="14093" width="13.85546875" style="1" customWidth="1"/>
    <col min="14094" max="14094" width="13.28515625" style="1" customWidth="1"/>
    <col min="14095" max="14095" width="13.42578125" style="1" customWidth="1"/>
    <col min="14096" max="14096" width="13.140625" style="1" customWidth="1"/>
    <col min="14097" max="14097" width="13" style="1" customWidth="1"/>
    <col min="14098" max="14098" width="12.85546875" style="1" customWidth="1"/>
    <col min="14099" max="14099" width="16" style="1" customWidth="1"/>
    <col min="14100" max="14100" width="10.5703125" style="1" customWidth="1"/>
    <col min="14101" max="14101" width="11.42578125" style="1" bestFit="1" customWidth="1"/>
    <col min="14102" max="14104" width="9.140625" style="1"/>
    <col min="14105" max="14105" width="12.42578125" style="1" bestFit="1" customWidth="1"/>
    <col min="14106" max="14339" width="9.140625" style="1"/>
    <col min="14340" max="14340" width="0" style="1" hidden="1" customWidth="1"/>
    <col min="14341" max="14341" width="8.140625" style="1" customWidth="1"/>
    <col min="14342" max="14342" width="19.85546875" style="1" customWidth="1"/>
    <col min="14343" max="14343" width="7.7109375" style="1" customWidth="1"/>
    <col min="14344" max="14344" width="7" style="1" customWidth="1"/>
    <col min="14345" max="14345" width="17" style="1" customWidth="1"/>
    <col min="14346" max="14346" width="29.28515625" style="1" customWidth="1"/>
    <col min="14347" max="14347" width="13.42578125" style="1" customWidth="1"/>
    <col min="14348" max="14348" width="12.140625" style="1" customWidth="1"/>
    <col min="14349" max="14349" width="13.85546875" style="1" customWidth="1"/>
    <col min="14350" max="14350" width="13.28515625" style="1" customWidth="1"/>
    <col min="14351" max="14351" width="13.42578125" style="1" customWidth="1"/>
    <col min="14352" max="14352" width="13.140625" style="1" customWidth="1"/>
    <col min="14353" max="14353" width="13" style="1" customWidth="1"/>
    <col min="14354" max="14354" width="12.85546875" style="1" customWidth="1"/>
    <col min="14355" max="14355" width="16" style="1" customWidth="1"/>
    <col min="14356" max="14356" width="10.5703125" style="1" customWidth="1"/>
    <col min="14357" max="14357" width="11.42578125" style="1" bestFit="1" customWidth="1"/>
    <col min="14358" max="14360" width="9.140625" style="1"/>
    <col min="14361" max="14361" width="12.42578125" style="1" bestFit="1" customWidth="1"/>
    <col min="14362" max="14595" width="9.140625" style="1"/>
    <col min="14596" max="14596" width="0" style="1" hidden="1" customWidth="1"/>
    <col min="14597" max="14597" width="8.140625" style="1" customWidth="1"/>
    <col min="14598" max="14598" width="19.85546875" style="1" customWidth="1"/>
    <col min="14599" max="14599" width="7.7109375" style="1" customWidth="1"/>
    <col min="14600" max="14600" width="7" style="1" customWidth="1"/>
    <col min="14601" max="14601" width="17" style="1" customWidth="1"/>
    <col min="14602" max="14602" width="29.28515625" style="1" customWidth="1"/>
    <col min="14603" max="14603" width="13.42578125" style="1" customWidth="1"/>
    <col min="14604" max="14604" width="12.140625" style="1" customWidth="1"/>
    <col min="14605" max="14605" width="13.85546875" style="1" customWidth="1"/>
    <col min="14606" max="14606" width="13.28515625" style="1" customWidth="1"/>
    <col min="14607" max="14607" width="13.42578125" style="1" customWidth="1"/>
    <col min="14608" max="14608" width="13.140625" style="1" customWidth="1"/>
    <col min="14609" max="14609" width="13" style="1" customWidth="1"/>
    <col min="14610" max="14610" width="12.85546875" style="1" customWidth="1"/>
    <col min="14611" max="14611" width="16" style="1" customWidth="1"/>
    <col min="14612" max="14612" width="10.5703125" style="1" customWidth="1"/>
    <col min="14613" max="14613" width="11.42578125" style="1" bestFit="1" customWidth="1"/>
    <col min="14614" max="14616" width="9.140625" style="1"/>
    <col min="14617" max="14617" width="12.42578125" style="1" bestFit="1" customWidth="1"/>
    <col min="14618" max="14851" width="9.140625" style="1"/>
    <col min="14852" max="14852" width="0" style="1" hidden="1" customWidth="1"/>
    <col min="14853" max="14853" width="8.140625" style="1" customWidth="1"/>
    <col min="14854" max="14854" width="19.85546875" style="1" customWidth="1"/>
    <col min="14855" max="14855" width="7.7109375" style="1" customWidth="1"/>
    <col min="14856" max="14856" width="7" style="1" customWidth="1"/>
    <col min="14857" max="14857" width="17" style="1" customWidth="1"/>
    <col min="14858" max="14858" width="29.28515625" style="1" customWidth="1"/>
    <col min="14859" max="14859" width="13.42578125" style="1" customWidth="1"/>
    <col min="14860" max="14860" width="12.140625" style="1" customWidth="1"/>
    <col min="14861" max="14861" width="13.85546875" style="1" customWidth="1"/>
    <col min="14862" max="14862" width="13.28515625" style="1" customWidth="1"/>
    <col min="14863" max="14863" width="13.42578125" style="1" customWidth="1"/>
    <col min="14864" max="14864" width="13.140625" style="1" customWidth="1"/>
    <col min="14865" max="14865" width="13" style="1" customWidth="1"/>
    <col min="14866" max="14866" width="12.85546875" style="1" customWidth="1"/>
    <col min="14867" max="14867" width="16" style="1" customWidth="1"/>
    <col min="14868" max="14868" width="10.5703125" style="1" customWidth="1"/>
    <col min="14869" max="14869" width="11.42578125" style="1" bestFit="1" customWidth="1"/>
    <col min="14870" max="14872" width="9.140625" style="1"/>
    <col min="14873" max="14873" width="12.42578125" style="1" bestFit="1" customWidth="1"/>
    <col min="14874" max="15107" width="9.140625" style="1"/>
    <col min="15108" max="15108" width="0" style="1" hidden="1" customWidth="1"/>
    <col min="15109" max="15109" width="8.140625" style="1" customWidth="1"/>
    <col min="15110" max="15110" width="19.85546875" style="1" customWidth="1"/>
    <col min="15111" max="15111" width="7.7109375" style="1" customWidth="1"/>
    <col min="15112" max="15112" width="7" style="1" customWidth="1"/>
    <col min="15113" max="15113" width="17" style="1" customWidth="1"/>
    <col min="15114" max="15114" width="29.28515625" style="1" customWidth="1"/>
    <col min="15115" max="15115" width="13.42578125" style="1" customWidth="1"/>
    <col min="15116" max="15116" width="12.140625" style="1" customWidth="1"/>
    <col min="15117" max="15117" width="13.85546875" style="1" customWidth="1"/>
    <col min="15118" max="15118" width="13.28515625" style="1" customWidth="1"/>
    <col min="15119" max="15119" width="13.42578125" style="1" customWidth="1"/>
    <col min="15120" max="15120" width="13.140625" style="1" customWidth="1"/>
    <col min="15121" max="15121" width="13" style="1" customWidth="1"/>
    <col min="15122" max="15122" width="12.85546875" style="1" customWidth="1"/>
    <col min="15123" max="15123" width="16" style="1" customWidth="1"/>
    <col min="15124" max="15124" width="10.5703125" style="1" customWidth="1"/>
    <col min="15125" max="15125" width="11.42578125" style="1" bestFit="1" customWidth="1"/>
    <col min="15126" max="15128" width="9.140625" style="1"/>
    <col min="15129" max="15129" width="12.42578125" style="1" bestFit="1" customWidth="1"/>
    <col min="15130" max="15363" width="9.140625" style="1"/>
    <col min="15364" max="15364" width="0" style="1" hidden="1" customWidth="1"/>
    <col min="15365" max="15365" width="8.140625" style="1" customWidth="1"/>
    <col min="15366" max="15366" width="19.85546875" style="1" customWidth="1"/>
    <col min="15367" max="15367" width="7.7109375" style="1" customWidth="1"/>
    <col min="15368" max="15368" width="7" style="1" customWidth="1"/>
    <col min="15369" max="15369" width="17" style="1" customWidth="1"/>
    <col min="15370" max="15370" width="29.28515625" style="1" customWidth="1"/>
    <col min="15371" max="15371" width="13.42578125" style="1" customWidth="1"/>
    <col min="15372" max="15372" width="12.140625" style="1" customWidth="1"/>
    <col min="15373" max="15373" width="13.85546875" style="1" customWidth="1"/>
    <col min="15374" max="15374" width="13.28515625" style="1" customWidth="1"/>
    <col min="15375" max="15375" width="13.42578125" style="1" customWidth="1"/>
    <col min="15376" max="15376" width="13.140625" style="1" customWidth="1"/>
    <col min="15377" max="15377" width="13" style="1" customWidth="1"/>
    <col min="15378" max="15378" width="12.85546875" style="1" customWidth="1"/>
    <col min="15379" max="15379" width="16" style="1" customWidth="1"/>
    <col min="15380" max="15380" width="10.5703125" style="1" customWidth="1"/>
    <col min="15381" max="15381" width="11.42578125" style="1" bestFit="1" customWidth="1"/>
    <col min="15382" max="15384" width="9.140625" style="1"/>
    <col min="15385" max="15385" width="12.42578125" style="1" bestFit="1" customWidth="1"/>
    <col min="15386" max="15619" width="9.140625" style="1"/>
    <col min="15620" max="15620" width="0" style="1" hidden="1" customWidth="1"/>
    <col min="15621" max="15621" width="8.140625" style="1" customWidth="1"/>
    <col min="15622" max="15622" width="19.85546875" style="1" customWidth="1"/>
    <col min="15623" max="15623" width="7.7109375" style="1" customWidth="1"/>
    <col min="15624" max="15624" width="7" style="1" customWidth="1"/>
    <col min="15625" max="15625" width="17" style="1" customWidth="1"/>
    <col min="15626" max="15626" width="29.28515625" style="1" customWidth="1"/>
    <col min="15627" max="15627" width="13.42578125" style="1" customWidth="1"/>
    <col min="15628" max="15628" width="12.140625" style="1" customWidth="1"/>
    <col min="15629" max="15629" width="13.85546875" style="1" customWidth="1"/>
    <col min="15630" max="15630" width="13.28515625" style="1" customWidth="1"/>
    <col min="15631" max="15631" width="13.42578125" style="1" customWidth="1"/>
    <col min="15632" max="15632" width="13.140625" style="1" customWidth="1"/>
    <col min="15633" max="15633" width="13" style="1" customWidth="1"/>
    <col min="15634" max="15634" width="12.85546875" style="1" customWidth="1"/>
    <col min="15635" max="15635" width="16" style="1" customWidth="1"/>
    <col min="15636" max="15636" width="10.5703125" style="1" customWidth="1"/>
    <col min="15637" max="15637" width="11.42578125" style="1" bestFit="1" customWidth="1"/>
    <col min="15638" max="15640" width="9.140625" style="1"/>
    <col min="15641" max="15641" width="12.42578125" style="1" bestFit="1" customWidth="1"/>
    <col min="15642" max="15875" width="9.140625" style="1"/>
    <col min="15876" max="15876" width="0" style="1" hidden="1" customWidth="1"/>
    <col min="15877" max="15877" width="8.140625" style="1" customWidth="1"/>
    <col min="15878" max="15878" width="19.85546875" style="1" customWidth="1"/>
    <col min="15879" max="15879" width="7.7109375" style="1" customWidth="1"/>
    <col min="15880" max="15880" width="7" style="1" customWidth="1"/>
    <col min="15881" max="15881" width="17" style="1" customWidth="1"/>
    <col min="15882" max="15882" width="29.28515625" style="1" customWidth="1"/>
    <col min="15883" max="15883" width="13.42578125" style="1" customWidth="1"/>
    <col min="15884" max="15884" width="12.140625" style="1" customWidth="1"/>
    <col min="15885" max="15885" width="13.85546875" style="1" customWidth="1"/>
    <col min="15886" max="15886" width="13.28515625" style="1" customWidth="1"/>
    <col min="15887" max="15887" width="13.42578125" style="1" customWidth="1"/>
    <col min="15888" max="15888" width="13.140625" style="1" customWidth="1"/>
    <col min="15889" max="15889" width="13" style="1" customWidth="1"/>
    <col min="15890" max="15890" width="12.85546875" style="1" customWidth="1"/>
    <col min="15891" max="15891" width="16" style="1" customWidth="1"/>
    <col min="15892" max="15892" width="10.5703125" style="1" customWidth="1"/>
    <col min="15893" max="15893" width="11.42578125" style="1" bestFit="1" customWidth="1"/>
    <col min="15894" max="15896" width="9.140625" style="1"/>
    <col min="15897" max="15897" width="12.42578125" style="1" bestFit="1" customWidth="1"/>
    <col min="15898" max="16131" width="9.140625" style="1"/>
    <col min="16132" max="16132" width="0" style="1" hidden="1" customWidth="1"/>
    <col min="16133" max="16133" width="8.140625" style="1" customWidth="1"/>
    <col min="16134" max="16134" width="19.85546875" style="1" customWidth="1"/>
    <col min="16135" max="16135" width="7.7109375" style="1" customWidth="1"/>
    <col min="16136" max="16136" width="7" style="1" customWidth="1"/>
    <col min="16137" max="16137" width="17" style="1" customWidth="1"/>
    <col min="16138" max="16138" width="29.28515625" style="1" customWidth="1"/>
    <col min="16139" max="16139" width="13.42578125" style="1" customWidth="1"/>
    <col min="16140" max="16140" width="12.140625" style="1" customWidth="1"/>
    <col min="16141" max="16141" width="13.85546875" style="1" customWidth="1"/>
    <col min="16142" max="16142" width="13.28515625" style="1" customWidth="1"/>
    <col min="16143" max="16143" width="13.42578125" style="1" customWidth="1"/>
    <col min="16144" max="16144" width="13.140625" style="1" customWidth="1"/>
    <col min="16145" max="16145" width="13" style="1" customWidth="1"/>
    <col min="16146" max="16146" width="12.85546875" style="1" customWidth="1"/>
    <col min="16147" max="16147" width="16" style="1" customWidth="1"/>
    <col min="16148" max="16148" width="10.5703125" style="1" customWidth="1"/>
    <col min="16149" max="16149" width="11.42578125" style="1" bestFit="1" customWidth="1"/>
    <col min="16150" max="16152" width="9.140625" style="1"/>
    <col min="16153" max="16153" width="12.42578125" style="1" bestFit="1" customWidth="1"/>
    <col min="16154" max="16384" width="9.140625" style="1"/>
  </cols>
  <sheetData>
    <row r="1" spans="1:29" x14ac:dyDescent="0.2">
      <c r="S1" s="6"/>
      <c r="T1" s="327" t="s">
        <v>173</v>
      </c>
      <c r="U1" s="327"/>
      <c r="V1" s="327"/>
      <c r="W1" s="327"/>
      <c r="X1" s="327"/>
      <c r="Y1" s="327"/>
      <c r="Z1" s="327"/>
      <c r="AA1" s="327"/>
      <c r="AB1" s="327"/>
      <c r="AC1" s="327"/>
    </row>
    <row r="2" spans="1:29" x14ac:dyDescent="0.2">
      <c r="S2" s="6"/>
      <c r="T2" s="327"/>
      <c r="U2" s="327"/>
      <c r="V2" s="327"/>
      <c r="W2" s="327"/>
      <c r="X2" s="327"/>
      <c r="Y2" s="327"/>
      <c r="Z2" s="327"/>
      <c r="AA2" s="327"/>
      <c r="AB2" s="327"/>
      <c r="AC2" s="327"/>
    </row>
    <row r="3" spans="1:29" ht="30" customHeight="1" x14ac:dyDescent="0.3">
      <c r="A3" s="7"/>
      <c r="T3" s="327"/>
      <c r="U3" s="327"/>
      <c r="V3" s="327"/>
      <c r="W3" s="327"/>
      <c r="X3" s="327"/>
      <c r="Y3" s="327"/>
      <c r="Z3" s="327"/>
      <c r="AA3" s="327"/>
      <c r="AB3" s="327"/>
      <c r="AC3" s="327"/>
    </row>
    <row r="4" spans="1:29" ht="18.75" x14ac:dyDescent="0.3">
      <c r="B4" s="328" t="s">
        <v>0</v>
      </c>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row>
    <row r="5" spans="1:29" ht="15.75" x14ac:dyDescent="0.25">
      <c r="A5" s="330" t="s">
        <v>1</v>
      </c>
      <c r="B5" s="331" t="s">
        <v>2</v>
      </c>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row>
    <row r="6" spans="1:29" ht="25.5" customHeight="1" thickBot="1" x14ac:dyDescent="0.25">
      <c r="A6" s="330"/>
      <c r="B6" s="333" t="s">
        <v>172</v>
      </c>
      <c r="C6" s="334"/>
      <c r="D6" s="334"/>
      <c r="E6" s="334"/>
      <c r="F6" s="334"/>
      <c r="G6" s="333"/>
      <c r="H6" s="334"/>
      <c r="I6" s="334"/>
      <c r="J6" s="334"/>
      <c r="K6" s="334"/>
      <c r="L6" s="334"/>
      <c r="M6" s="334"/>
      <c r="N6" s="334"/>
      <c r="O6" s="334"/>
      <c r="P6" s="334"/>
      <c r="Q6" s="334"/>
      <c r="R6" s="334"/>
      <c r="S6" s="334"/>
      <c r="T6" s="334"/>
      <c r="U6" s="334"/>
      <c r="V6" s="334"/>
      <c r="W6" s="334"/>
      <c r="X6" s="334"/>
      <c r="Y6" s="334"/>
      <c r="Z6" s="334"/>
      <c r="AA6" s="334"/>
      <c r="AB6" s="334"/>
      <c r="AC6" s="334"/>
    </row>
    <row r="7" spans="1:29" s="64" customFormat="1" ht="27.75" customHeight="1" x14ac:dyDescent="0.25">
      <c r="A7" s="8" t="s">
        <v>3</v>
      </c>
      <c r="B7" s="335" t="s">
        <v>4</v>
      </c>
      <c r="C7" s="338" t="s">
        <v>5</v>
      </c>
      <c r="D7" s="341" t="s">
        <v>6</v>
      </c>
      <c r="E7" s="341"/>
      <c r="F7" s="338" t="s">
        <v>7</v>
      </c>
      <c r="G7" s="342" t="s">
        <v>8</v>
      </c>
      <c r="H7" s="343"/>
      <c r="I7" s="343"/>
      <c r="J7" s="343"/>
      <c r="K7" s="343"/>
      <c r="L7" s="343"/>
      <c r="M7" s="343"/>
      <c r="N7" s="343"/>
      <c r="O7" s="91"/>
      <c r="P7" s="99"/>
      <c r="Q7" s="124"/>
      <c r="R7" s="316" t="s">
        <v>9</v>
      </c>
      <c r="S7" s="316"/>
      <c r="T7" s="316"/>
      <c r="U7" s="316"/>
      <c r="V7" s="316"/>
      <c r="W7" s="316"/>
      <c r="X7" s="316"/>
      <c r="Y7" s="316"/>
      <c r="Z7" s="316"/>
      <c r="AA7" s="316"/>
      <c r="AB7" s="316"/>
      <c r="AC7" s="316"/>
    </row>
    <row r="8" spans="1:29" s="64" customFormat="1" ht="15" x14ac:dyDescent="0.25">
      <c r="A8" s="9" t="s">
        <v>10</v>
      </c>
      <c r="B8" s="336"/>
      <c r="C8" s="339"/>
      <c r="D8" s="338" t="s">
        <v>11</v>
      </c>
      <c r="E8" s="338" t="s">
        <v>12</v>
      </c>
      <c r="F8" s="339"/>
      <c r="G8" s="312" t="s">
        <v>13</v>
      </c>
      <c r="H8" s="312" t="s">
        <v>14</v>
      </c>
      <c r="I8" s="309" t="s">
        <v>15</v>
      </c>
      <c r="J8" s="310"/>
      <c r="K8" s="310"/>
      <c r="L8" s="310"/>
      <c r="M8" s="310"/>
      <c r="N8" s="310"/>
      <c r="O8" s="311"/>
      <c r="P8" s="97"/>
      <c r="Q8" s="126"/>
      <c r="R8" s="312" t="s">
        <v>16</v>
      </c>
      <c r="S8" s="312" t="s">
        <v>17</v>
      </c>
      <c r="T8" s="316" t="s">
        <v>18</v>
      </c>
      <c r="U8" s="316"/>
      <c r="V8" s="316"/>
      <c r="W8" s="316"/>
      <c r="X8" s="316"/>
      <c r="Y8" s="316"/>
      <c r="Z8" s="316"/>
      <c r="AA8" s="316"/>
      <c r="AB8" s="316"/>
      <c r="AC8" s="316"/>
    </row>
    <row r="9" spans="1:29" s="64" customFormat="1" x14ac:dyDescent="0.25">
      <c r="A9" s="9"/>
      <c r="B9" s="336"/>
      <c r="C9" s="339"/>
      <c r="D9" s="339"/>
      <c r="E9" s="339"/>
      <c r="F9" s="339"/>
      <c r="G9" s="344"/>
      <c r="H9" s="346"/>
      <c r="I9" s="10">
        <v>2019</v>
      </c>
      <c r="J9" s="53">
        <v>2020</v>
      </c>
      <c r="K9" s="68" t="s">
        <v>19</v>
      </c>
      <c r="L9" s="80" t="s">
        <v>20</v>
      </c>
      <c r="M9" s="113">
        <v>2023</v>
      </c>
      <c r="N9" s="101">
        <v>2024</v>
      </c>
      <c r="O9" s="92">
        <v>2025</v>
      </c>
      <c r="P9" s="98">
        <v>2026</v>
      </c>
      <c r="Q9" s="125">
        <v>2027</v>
      </c>
      <c r="R9" s="346"/>
      <c r="S9" s="346"/>
      <c r="T9" s="65" t="s">
        <v>14</v>
      </c>
      <c r="U9" s="316" t="s">
        <v>15</v>
      </c>
      <c r="V9" s="316"/>
      <c r="W9" s="316"/>
      <c r="X9" s="316"/>
      <c r="Y9" s="316"/>
      <c r="Z9" s="316"/>
      <c r="AA9" s="316"/>
      <c r="AB9" s="316"/>
      <c r="AC9" s="316"/>
    </row>
    <row r="10" spans="1:29" s="15" customFormat="1" ht="26.25" customHeight="1" thickBot="1" x14ac:dyDescent="0.3">
      <c r="A10" s="11"/>
      <c r="B10" s="337"/>
      <c r="C10" s="340"/>
      <c r="D10" s="340"/>
      <c r="E10" s="340"/>
      <c r="F10" s="340"/>
      <c r="G10" s="345"/>
      <c r="H10" s="313"/>
      <c r="I10" s="12"/>
      <c r="J10" s="54"/>
      <c r="K10" s="69"/>
      <c r="L10" s="81"/>
      <c r="M10" s="114"/>
      <c r="N10" s="102"/>
      <c r="O10" s="13"/>
      <c r="P10" s="13"/>
      <c r="Q10" s="13"/>
      <c r="R10" s="313"/>
      <c r="S10" s="313"/>
      <c r="T10" s="14"/>
      <c r="U10" s="312">
        <v>2019</v>
      </c>
      <c r="V10" s="312">
        <v>2020</v>
      </c>
      <c r="W10" s="312">
        <v>2021</v>
      </c>
      <c r="X10" s="312">
        <v>2022</v>
      </c>
      <c r="Y10" s="312">
        <v>2023</v>
      </c>
      <c r="Z10" s="312">
        <v>2024</v>
      </c>
      <c r="AA10" s="312">
        <v>2025</v>
      </c>
      <c r="AB10" s="312">
        <v>2026</v>
      </c>
      <c r="AC10" s="312">
        <v>2027</v>
      </c>
    </row>
    <row r="11" spans="1:29" s="15" customFormat="1" ht="15.75" customHeight="1" x14ac:dyDescent="0.25">
      <c r="B11" s="16">
        <v>1</v>
      </c>
      <c r="C11" s="14">
        <v>2</v>
      </c>
      <c r="D11" s="14">
        <v>3</v>
      </c>
      <c r="E11" s="14">
        <v>4</v>
      </c>
      <c r="F11" s="14">
        <v>5</v>
      </c>
      <c r="G11" s="65">
        <v>6</v>
      </c>
      <c r="H11" s="14">
        <v>7</v>
      </c>
      <c r="I11" s="17">
        <v>8</v>
      </c>
      <c r="J11" s="55">
        <v>9</v>
      </c>
      <c r="K11" s="70" t="s">
        <v>21</v>
      </c>
      <c r="L11" s="82" t="s">
        <v>22</v>
      </c>
      <c r="M11" s="115">
        <v>12</v>
      </c>
      <c r="N11" s="103">
        <v>13</v>
      </c>
      <c r="O11" s="14">
        <v>14</v>
      </c>
      <c r="P11" s="14">
        <v>15</v>
      </c>
      <c r="Q11" s="14">
        <v>16</v>
      </c>
      <c r="R11" s="14">
        <v>17</v>
      </c>
      <c r="S11" s="14">
        <v>18</v>
      </c>
      <c r="T11" s="14">
        <v>19</v>
      </c>
      <c r="U11" s="313"/>
      <c r="V11" s="313"/>
      <c r="W11" s="313"/>
      <c r="X11" s="313"/>
      <c r="Y11" s="313"/>
      <c r="Z11" s="313"/>
      <c r="AA11" s="313"/>
      <c r="AB11" s="313"/>
      <c r="AC11" s="313"/>
    </row>
    <row r="12" spans="1:29" ht="27.75" customHeight="1" x14ac:dyDescent="0.2">
      <c r="B12" s="317" t="s">
        <v>23</v>
      </c>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row>
    <row r="13" spans="1:29" x14ac:dyDescent="0.2">
      <c r="B13" s="318" t="s">
        <v>24</v>
      </c>
      <c r="C13" s="318"/>
      <c r="D13" s="318"/>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row>
    <row r="14" spans="1:29" ht="32.25" customHeight="1" x14ac:dyDescent="0.2">
      <c r="A14" s="18" t="s">
        <v>25</v>
      </c>
      <c r="B14" s="319" t="s">
        <v>26</v>
      </c>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row>
    <row r="15" spans="1:29" ht="28.5" customHeight="1" x14ac:dyDescent="0.2">
      <c r="B15" s="321" t="s">
        <v>27</v>
      </c>
      <c r="C15" s="322"/>
      <c r="D15" s="322"/>
      <c r="E15" s="322"/>
      <c r="F15" s="323"/>
      <c r="G15" s="19" t="s">
        <v>28</v>
      </c>
      <c r="H15" s="20">
        <f>H16+H21</f>
        <v>38328622.620000005</v>
      </c>
      <c r="I15" s="21">
        <f t="shared" ref="I15:N15" si="0">I16+I21</f>
        <v>3819408.7</v>
      </c>
      <c r="J15" s="56">
        <f t="shared" si="0"/>
        <v>4212174.2799999993</v>
      </c>
      <c r="K15" s="71">
        <f t="shared" si="0"/>
        <v>2873072.96</v>
      </c>
      <c r="L15" s="83">
        <f t="shared" si="0"/>
        <v>5095368.58</v>
      </c>
      <c r="M15" s="116">
        <f>M16+M20+M21</f>
        <v>6369655.7000000002</v>
      </c>
      <c r="N15" s="104">
        <f t="shared" si="0"/>
        <v>5289447.09</v>
      </c>
      <c r="O15" s="20">
        <f t="shared" ref="O15:P15" si="1">O16+O21</f>
        <v>6800126.79</v>
      </c>
      <c r="P15" s="20">
        <f t="shared" si="1"/>
        <v>1875668.69</v>
      </c>
      <c r="Q15" s="20">
        <f t="shared" ref="Q15" si="2">Q16+Q21</f>
        <v>1993699.83</v>
      </c>
      <c r="R15" s="314" t="s">
        <v>29</v>
      </c>
      <c r="S15" s="314" t="s">
        <v>29</v>
      </c>
      <c r="T15" s="314" t="s">
        <v>29</v>
      </c>
      <c r="U15" s="314" t="s">
        <v>29</v>
      </c>
      <c r="V15" s="314" t="s">
        <v>29</v>
      </c>
      <c r="W15" s="314" t="s">
        <v>29</v>
      </c>
      <c r="X15" s="314" t="s">
        <v>29</v>
      </c>
      <c r="Y15" s="314" t="s">
        <v>29</v>
      </c>
      <c r="Z15" s="314" t="s">
        <v>29</v>
      </c>
      <c r="AA15" s="314" t="s">
        <v>29</v>
      </c>
      <c r="AB15" s="314" t="s">
        <v>29</v>
      </c>
      <c r="AC15" s="314" t="s">
        <v>29</v>
      </c>
    </row>
    <row r="16" spans="1:29" ht="28.5" customHeight="1" x14ac:dyDescent="0.2">
      <c r="B16" s="321"/>
      <c r="C16" s="322"/>
      <c r="D16" s="322"/>
      <c r="E16" s="322"/>
      <c r="F16" s="323"/>
      <c r="G16" s="22" t="s">
        <v>30</v>
      </c>
      <c r="H16" s="23">
        <f>SUM(I16:Q16)</f>
        <v>29016917.100000001</v>
      </c>
      <c r="I16" s="24">
        <f>SUM(I17:I20)-844252.8</f>
        <v>3008710.7</v>
      </c>
      <c r="J16" s="57">
        <f t="shared" ref="J16:O16" si="3">SUM(J17:J20)</f>
        <v>3510436.05</v>
      </c>
      <c r="K16" s="72">
        <f t="shared" si="3"/>
        <v>2386223.67</v>
      </c>
      <c r="L16" s="84">
        <f t="shared" si="3"/>
        <v>4366829.78</v>
      </c>
      <c r="M16" s="117">
        <f>SUM(M17:M19)</f>
        <v>5382693.2800000003</v>
      </c>
      <c r="N16" s="105">
        <f t="shared" si="3"/>
        <v>2977121.82</v>
      </c>
      <c r="O16" s="23">
        <f t="shared" si="3"/>
        <v>3515533.2800000003</v>
      </c>
      <c r="P16" s="23">
        <f t="shared" ref="P16:Q16" si="4">SUM(P17:P20)</f>
        <v>1875668.69</v>
      </c>
      <c r="Q16" s="23">
        <f t="shared" si="4"/>
        <v>1993699.83</v>
      </c>
      <c r="R16" s="314"/>
      <c r="S16" s="314"/>
      <c r="T16" s="314"/>
      <c r="U16" s="314"/>
      <c r="V16" s="314"/>
      <c r="W16" s="314"/>
      <c r="X16" s="314"/>
      <c r="Y16" s="314"/>
      <c r="Z16" s="314"/>
      <c r="AA16" s="314"/>
      <c r="AB16" s="314"/>
      <c r="AC16" s="314"/>
    </row>
    <row r="17" spans="1:30" ht="28.5" customHeight="1" x14ac:dyDescent="0.2">
      <c r="B17" s="321"/>
      <c r="C17" s="322"/>
      <c r="D17" s="322"/>
      <c r="E17" s="322"/>
      <c r="F17" s="323"/>
      <c r="G17" s="25" t="s">
        <v>31</v>
      </c>
      <c r="H17" s="23">
        <f>SUM(I17:Q17)</f>
        <v>24456668.400000006</v>
      </c>
      <c r="I17" s="24">
        <f t="shared" ref="I17:O21" si="5">I24+I59+I94+I101+I157</f>
        <v>2805945.6100000003</v>
      </c>
      <c r="J17" s="57">
        <f t="shared" si="5"/>
        <v>2327304.0499999998</v>
      </c>
      <c r="K17" s="72">
        <f t="shared" si="5"/>
        <v>2357855.67</v>
      </c>
      <c r="L17" s="84">
        <f t="shared" si="5"/>
        <v>2908154.04</v>
      </c>
      <c r="M17" s="117">
        <f>M24+M59+M94+M101+M157</f>
        <v>3895763.41</v>
      </c>
      <c r="N17" s="105">
        <f t="shared" si="5"/>
        <v>2934301.82</v>
      </c>
      <c r="O17" s="23">
        <f t="shared" si="5"/>
        <v>3467552.2800000003</v>
      </c>
      <c r="P17" s="23">
        <f t="shared" ref="P17:Q17" si="6">P24+P59+P94+P101+P157</f>
        <v>1821824.69</v>
      </c>
      <c r="Q17" s="23">
        <f t="shared" si="6"/>
        <v>1937966.83</v>
      </c>
      <c r="R17" s="314"/>
      <c r="S17" s="314"/>
      <c r="T17" s="314"/>
      <c r="U17" s="314"/>
      <c r="V17" s="314"/>
      <c r="W17" s="314"/>
      <c r="X17" s="314"/>
      <c r="Y17" s="314"/>
      <c r="Z17" s="314"/>
      <c r="AA17" s="314"/>
      <c r="AB17" s="314"/>
      <c r="AC17" s="314"/>
    </row>
    <row r="18" spans="1:30" ht="28.5" customHeight="1" x14ac:dyDescent="0.2">
      <c r="B18" s="321"/>
      <c r="C18" s="322"/>
      <c r="D18" s="322"/>
      <c r="E18" s="322"/>
      <c r="F18" s="323"/>
      <c r="G18" s="25" t="s">
        <v>32</v>
      </c>
      <c r="H18" s="23">
        <f t="shared" ref="H18" si="7">SUM(I18:O18)</f>
        <v>240412</v>
      </c>
      <c r="I18" s="24">
        <f t="shared" si="5"/>
        <v>27018</v>
      </c>
      <c r="J18" s="57">
        <f t="shared" si="5"/>
        <v>29003</v>
      </c>
      <c r="K18" s="72">
        <f t="shared" si="5"/>
        <v>28368</v>
      </c>
      <c r="L18" s="84">
        <f t="shared" si="5"/>
        <v>29534</v>
      </c>
      <c r="M18" s="117">
        <f t="shared" si="5"/>
        <v>35688</v>
      </c>
      <c r="N18" s="105">
        <f t="shared" si="5"/>
        <v>42820</v>
      </c>
      <c r="O18" s="23">
        <f t="shared" si="5"/>
        <v>47981</v>
      </c>
      <c r="P18" s="23">
        <f t="shared" ref="P18:Q18" si="8">P25+P60+P95+P102+P158</f>
        <v>53844</v>
      </c>
      <c r="Q18" s="23">
        <f t="shared" si="8"/>
        <v>55733</v>
      </c>
      <c r="R18" s="314"/>
      <c r="S18" s="314"/>
      <c r="T18" s="314"/>
      <c r="U18" s="314"/>
      <c r="V18" s="314"/>
      <c r="W18" s="314"/>
      <c r="X18" s="314"/>
      <c r="Y18" s="314"/>
      <c r="Z18" s="314"/>
      <c r="AA18" s="314"/>
      <c r="AB18" s="314"/>
      <c r="AC18" s="314"/>
    </row>
    <row r="19" spans="1:30" ht="28.5" customHeight="1" x14ac:dyDescent="0.2">
      <c r="B19" s="321"/>
      <c r="C19" s="322"/>
      <c r="D19" s="322"/>
      <c r="E19" s="322"/>
      <c r="F19" s="323"/>
      <c r="G19" s="25" t="s">
        <v>33</v>
      </c>
      <c r="H19" s="23">
        <f>SUM(I19:Q19)</f>
        <v>5054512.5</v>
      </c>
      <c r="I19" s="24">
        <f t="shared" si="5"/>
        <v>1019999.89</v>
      </c>
      <c r="J19" s="57">
        <f t="shared" si="5"/>
        <v>1154129</v>
      </c>
      <c r="K19" s="72">
        <f t="shared" si="5"/>
        <v>0</v>
      </c>
      <c r="L19" s="84">
        <f t="shared" si="5"/>
        <v>1429141.74</v>
      </c>
      <c r="M19" s="117">
        <f t="shared" si="5"/>
        <v>1451241.87</v>
      </c>
      <c r="N19" s="105">
        <f t="shared" si="5"/>
        <v>0</v>
      </c>
      <c r="O19" s="23">
        <f t="shared" si="5"/>
        <v>0</v>
      </c>
      <c r="P19" s="23">
        <f t="shared" ref="P19:Q19" si="9">P26+P61+P96+P103+P159</f>
        <v>0</v>
      </c>
      <c r="Q19" s="23">
        <f t="shared" si="9"/>
        <v>0</v>
      </c>
      <c r="R19" s="314"/>
      <c r="S19" s="314"/>
      <c r="T19" s="314"/>
      <c r="U19" s="314"/>
      <c r="V19" s="314"/>
      <c r="W19" s="314"/>
      <c r="X19" s="314"/>
      <c r="Y19" s="314"/>
      <c r="Z19" s="314"/>
      <c r="AA19" s="314"/>
      <c r="AB19" s="314"/>
      <c r="AC19" s="314"/>
    </row>
    <row r="20" spans="1:30" ht="28.5" customHeight="1" x14ac:dyDescent="0.2">
      <c r="B20" s="321"/>
      <c r="C20" s="322"/>
      <c r="D20" s="322"/>
      <c r="E20" s="322"/>
      <c r="F20" s="323"/>
      <c r="G20" s="25" t="s">
        <v>34</v>
      </c>
      <c r="H20" s="23">
        <f>SUM(I20:Q20)</f>
        <v>0</v>
      </c>
      <c r="I20" s="24">
        <f t="shared" si="5"/>
        <v>0</v>
      </c>
      <c r="J20" s="57">
        <f t="shared" si="5"/>
        <v>0</v>
      </c>
      <c r="K20" s="72">
        <f t="shared" si="5"/>
        <v>0</v>
      </c>
      <c r="L20" s="84">
        <f t="shared" si="5"/>
        <v>0</v>
      </c>
      <c r="M20" s="117">
        <f t="shared" si="5"/>
        <v>0</v>
      </c>
      <c r="N20" s="105">
        <f t="shared" si="5"/>
        <v>0</v>
      </c>
      <c r="O20" s="23">
        <f t="shared" si="5"/>
        <v>0</v>
      </c>
      <c r="P20" s="23">
        <f t="shared" ref="P20:Q20" si="10">P27+P62+P97+P104+P160</f>
        <v>0</v>
      </c>
      <c r="Q20" s="23">
        <f t="shared" si="10"/>
        <v>0</v>
      </c>
      <c r="R20" s="314"/>
      <c r="S20" s="314"/>
      <c r="T20" s="314"/>
      <c r="U20" s="314"/>
      <c r="V20" s="314"/>
      <c r="W20" s="314"/>
      <c r="X20" s="314"/>
      <c r="Y20" s="314"/>
      <c r="Z20" s="314"/>
      <c r="AA20" s="314"/>
      <c r="AB20" s="314"/>
      <c r="AC20" s="314"/>
    </row>
    <row r="21" spans="1:30" ht="28.5" customHeight="1" thickBot="1" x14ac:dyDescent="0.25">
      <c r="B21" s="324"/>
      <c r="C21" s="325"/>
      <c r="D21" s="325"/>
      <c r="E21" s="325"/>
      <c r="F21" s="326"/>
      <c r="G21" s="26" t="s">
        <v>35</v>
      </c>
      <c r="H21" s="27">
        <f>SUM(I21:Q21)</f>
        <v>9311705.5199999996</v>
      </c>
      <c r="I21" s="28">
        <f t="shared" si="5"/>
        <v>810698</v>
      </c>
      <c r="J21" s="58">
        <f t="shared" si="5"/>
        <v>701738.23</v>
      </c>
      <c r="K21" s="73">
        <f t="shared" si="5"/>
        <v>486849.29</v>
      </c>
      <c r="L21" s="85">
        <f t="shared" si="5"/>
        <v>728538.8</v>
      </c>
      <c r="M21" s="118">
        <f t="shared" si="5"/>
        <v>986962.42</v>
      </c>
      <c r="N21" s="106">
        <f t="shared" si="5"/>
        <v>2312325.27</v>
      </c>
      <c r="O21" s="27">
        <f t="shared" si="5"/>
        <v>3284593.51</v>
      </c>
      <c r="P21" s="27">
        <f t="shared" ref="P21:Q21" si="11">P28+P63+P98+P105+P161</f>
        <v>0</v>
      </c>
      <c r="Q21" s="27">
        <f t="shared" si="11"/>
        <v>0</v>
      </c>
      <c r="R21" s="315"/>
      <c r="S21" s="315"/>
      <c r="T21" s="315"/>
      <c r="U21" s="315"/>
      <c r="V21" s="315"/>
      <c r="W21" s="315"/>
      <c r="X21" s="315"/>
      <c r="Y21" s="315"/>
      <c r="Z21" s="315"/>
      <c r="AA21" s="315"/>
      <c r="AB21" s="315"/>
      <c r="AC21" s="315"/>
    </row>
    <row r="22" spans="1:30" ht="28.5" customHeight="1" x14ac:dyDescent="0.2">
      <c r="A22" s="18" t="s">
        <v>36</v>
      </c>
      <c r="B22" s="209" t="s">
        <v>37</v>
      </c>
      <c r="C22" s="261" t="s">
        <v>38</v>
      </c>
      <c r="D22" s="296"/>
      <c r="E22" s="296"/>
      <c r="F22" s="297"/>
      <c r="G22" s="29" t="s">
        <v>28</v>
      </c>
      <c r="H22" s="20">
        <f>H23+H28</f>
        <v>15293384.300000001</v>
      </c>
      <c r="I22" s="31">
        <f t="shared" ref="I22:N22" si="12">I23+I28</f>
        <v>1463176.61</v>
      </c>
      <c r="J22" s="59">
        <f t="shared" si="12"/>
        <v>1343309.53</v>
      </c>
      <c r="K22" s="74">
        <f t="shared" si="12"/>
        <v>1482751.25</v>
      </c>
      <c r="L22" s="86">
        <f t="shared" si="12"/>
        <v>1542551.9700000002</v>
      </c>
      <c r="M22" s="119">
        <f t="shared" si="12"/>
        <v>2278614.1</v>
      </c>
      <c r="N22" s="107">
        <f t="shared" si="12"/>
        <v>2389090.15</v>
      </c>
      <c r="O22" s="30">
        <f t="shared" ref="O22:P22" si="13">O23+O28</f>
        <v>2470877.44</v>
      </c>
      <c r="P22" s="30">
        <f t="shared" si="13"/>
        <v>1191006.56</v>
      </c>
      <c r="Q22" s="30">
        <f t="shared" ref="Q22" si="14">Q23+Q28</f>
        <v>1132006.69</v>
      </c>
      <c r="R22" s="153" t="s">
        <v>29</v>
      </c>
      <c r="S22" s="153" t="s">
        <v>29</v>
      </c>
      <c r="T22" s="153" t="s">
        <v>29</v>
      </c>
      <c r="U22" s="153" t="s">
        <v>29</v>
      </c>
      <c r="V22" s="153" t="s">
        <v>29</v>
      </c>
      <c r="W22" s="153" t="s">
        <v>29</v>
      </c>
      <c r="X22" s="153" t="s">
        <v>29</v>
      </c>
      <c r="Y22" s="153" t="s">
        <v>29</v>
      </c>
      <c r="Z22" s="153" t="s">
        <v>29</v>
      </c>
      <c r="AA22" s="153" t="s">
        <v>29</v>
      </c>
      <c r="AB22" s="153" t="s">
        <v>29</v>
      </c>
      <c r="AC22" s="153" t="s">
        <v>29</v>
      </c>
    </row>
    <row r="23" spans="1:30" ht="28.5" customHeight="1" x14ac:dyDescent="0.2">
      <c r="B23" s="259"/>
      <c r="C23" s="298"/>
      <c r="D23" s="299"/>
      <c r="E23" s="299"/>
      <c r="F23" s="300"/>
      <c r="G23" s="25" t="s">
        <v>30</v>
      </c>
      <c r="H23" s="23">
        <f>SUM(I23:Q23)</f>
        <v>12461679.52</v>
      </c>
      <c r="I23" s="24">
        <f t="shared" ref="I23:N23" si="15">I24+I25+I26+I27</f>
        <v>1463176.61</v>
      </c>
      <c r="J23" s="57">
        <f t="shared" si="15"/>
        <v>1343309.53</v>
      </c>
      <c r="K23" s="72">
        <f t="shared" si="15"/>
        <v>1482751.25</v>
      </c>
      <c r="L23" s="84">
        <f t="shared" si="15"/>
        <v>1542551.9700000002</v>
      </c>
      <c r="M23" s="117">
        <f t="shared" si="15"/>
        <v>2278614.1</v>
      </c>
      <c r="N23" s="105">
        <f t="shared" si="15"/>
        <v>1229206.8799999999</v>
      </c>
      <c r="O23" s="23">
        <f t="shared" ref="O23:P23" si="16">O24+O25+O26+O27</f>
        <v>799055.93</v>
      </c>
      <c r="P23" s="23">
        <f t="shared" si="16"/>
        <v>1191006.56</v>
      </c>
      <c r="Q23" s="23">
        <f t="shared" ref="Q23" si="17">Q24+Q25+Q26+Q27</f>
        <v>1132006.69</v>
      </c>
      <c r="R23" s="135"/>
      <c r="S23" s="135"/>
      <c r="T23" s="135"/>
      <c r="U23" s="135"/>
      <c r="V23" s="135"/>
      <c r="W23" s="135"/>
      <c r="X23" s="135"/>
      <c r="Y23" s="135"/>
      <c r="Z23" s="135"/>
      <c r="AA23" s="135"/>
      <c r="AB23" s="135"/>
      <c r="AC23" s="135"/>
      <c r="AD23" s="4"/>
    </row>
    <row r="24" spans="1:30" ht="28.5" customHeight="1" x14ac:dyDescent="0.2">
      <c r="B24" s="259"/>
      <c r="C24" s="298"/>
      <c r="D24" s="299"/>
      <c r="E24" s="299"/>
      <c r="F24" s="300"/>
      <c r="G24" s="25" t="s">
        <v>31</v>
      </c>
      <c r="H24" s="23">
        <f>SUM(I24:Q24)</f>
        <v>12461679.52</v>
      </c>
      <c r="I24" s="24">
        <f t="shared" ref="I24:N27" si="18">I31+I45+I38+I52</f>
        <v>1463176.61</v>
      </c>
      <c r="J24" s="57">
        <f>J31+J45+J38+J52-0.67</f>
        <v>1343309.53</v>
      </c>
      <c r="K24" s="72">
        <f t="shared" si="18"/>
        <v>1482751.25</v>
      </c>
      <c r="L24" s="84">
        <f t="shared" si="18"/>
        <v>1542551.9700000002</v>
      </c>
      <c r="M24" s="117">
        <f t="shared" si="18"/>
        <v>2278614.1</v>
      </c>
      <c r="N24" s="105">
        <f t="shared" si="18"/>
        <v>1229206.8799999999</v>
      </c>
      <c r="O24" s="23">
        <f>O31+O45+O38+O52</f>
        <v>799055.93</v>
      </c>
      <c r="P24" s="23">
        <f t="shared" ref="P24" si="19">P31+P45+P38+P52</f>
        <v>1191006.56</v>
      </c>
      <c r="Q24" s="23">
        <f t="shared" ref="Q24" si="20">Q31+Q45+Q38+Q52</f>
        <v>1132006.69</v>
      </c>
      <c r="R24" s="135"/>
      <c r="S24" s="135"/>
      <c r="T24" s="135"/>
      <c r="U24" s="135"/>
      <c r="V24" s="135"/>
      <c r="W24" s="135"/>
      <c r="X24" s="135"/>
      <c r="Y24" s="135"/>
      <c r="Z24" s="135"/>
      <c r="AA24" s="135"/>
      <c r="AB24" s="135"/>
      <c r="AC24" s="135"/>
    </row>
    <row r="25" spans="1:30" ht="28.5" customHeight="1" x14ac:dyDescent="0.2">
      <c r="B25" s="259"/>
      <c r="C25" s="298"/>
      <c r="D25" s="299"/>
      <c r="E25" s="299"/>
      <c r="F25" s="300"/>
      <c r="G25" s="25" t="s">
        <v>32</v>
      </c>
      <c r="H25" s="23">
        <f t="shared" ref="H25" si="21">SUM(I25:O25)</f>
        <v>0</v>
      </c>
      <c r="I25" s="24">
        <f t="shared" si="18"/>
        <v>0</v>
      </c>
      <c r="J25" s="57">
        <f t="shared" si="18"/>
        <v>0</v>
      </c>
      <c r="K25" s="72">
        <f t="shared" si="18"/>
        <v>0</v>
      </c>
      <c r="L25" s="84">
        <f t="shared" si="18"/>
        <v>0</v>
      </c>
      <c r="M25" s="117">
        <f t="shared" si="18"/>
        <v>0</v>
      </c>
      <c r="N25" s="105">
        <f t="shared" si="18"/>
        <v>0</v>
      </c>
      <c r="O25" s="23">
        <f t="shared" ref="O25:P25" si="22">O32+O46+O39+O53</f>
        <v>0</v>
      </c>
      <c r="P25" s="23">
        <f t="shared" si="22"/>
        <v>0</v>
      </c>
      <c r="Q25" s="23">
        <f t="shared" ref="Q25" si="23">Q32+Q46+Q39+Q53</f>
        <v>0</v>
      </c>
      <c r="R25" s="135"/>
      <c r="S25" s="135"/>
      <c r="T25" s="135"/>
      <c r="U25" s="135"/>
      <c r="V25" s="135"/>
      <c r="W25" s="135"/>
      <c r="X25" s="135"/>
      <c r="Y25" s="135"/>
      <c r="Z25" s="135"/>
      <c r="AA25" s="135"/>
      <c r="AB25" s="135"/>
      <c r="AC25" s="135"/>
    </row>
    <row r="26" spans="1:30" ht="28.5" customHeight="1" x14ac:dyDescent="0.2">
      <c r="B26" s="259"/>
      <c r="C26" s="298"/>
      <c r="D26" s="299"/>
      <c r="E26" s="299"/>
      <c r="F26" s="300"/>
      <c r="G26" s="25" t="s">
        <v>33</v>
      </c>
      <c r="H26" s="23">
        <f>SUM(I26:Q26)</f>
        <v>0</v>
      </c>
      <c r="I26" s="24">
        <f t="shared" si="18"/>
        <v>0</v>
      </c>
      <c r="J26" s="57">
        <f t="shared" si="18"/>
        <v>0</v>
      </c>
      <c r="K26" s="72">
        <f t="shared" si="18"/>
        <v>0</v>
      </c>
      <c r="L26" s="84">
        <f t="shared" si="18"/>
        <v>0</v>
      </c>
      <c r="M26" s="117">
        <f t="shared" si="18"/>
        <v>0</v>
      </c>
      <c r="N26" s="105">
        <f t="shared" si="18"/>
        <v>0</v>
      </c>
      <c r="O26" s="23">
        <f t="shared" ref="O26:P26" si="24">O33+O47+O40+O54</f>
        <v>0</v>
      </c>
      <c r="P26" s="23">
        <f t="shared" si="24"/>
        <v>0</v>
      </c>
      <c r="Q26" s="23">
        <f t="shared" ref="Q26" si="25">Q33+Q47+Q40+Q54</f>
        <v>0</v>
      </c>
      <c r="R26" s="135"/>
      <c r="S26" s="135"/>
      <c r="T26" s="135"/>
      <c r="U26" s="135"/>
      <c r="V26" s="135"/>
      <c r="W26" s="135"/>
      <c r="X26" s="135"/>
      <c r="Y26" s="135"/>
      <c r="Z26" s="135"/>
      <c r="AA26" s="135"/>
      <c r="AB26" s="135"/>
      <c r="AC26" s="135"/>
    </row>
    <row r="27" spans="1:30" ht="28.5" customHeight="1" x14ac:dyDescent="0.2">
      <c r="B27" s="259"/>
      <c r="C27" s="298"/>
      <c r="D27" s="299"/>
      <c r="E27" s="299"/>
      <c r="F27" s="300"/>
      <c r="G27" s="25" t="s">
        <v>34</v>
      </c>
      <c r="H27" s="23">
        <f>SUM(I27:Q27)</f>
        <v>0</v>
      </c>
      <c r="I27" s="24">
        <f t="shared" si="18"/>
        <v>0</v>
      </c>
      <c r="J27" s="57">
        <f t="shared" si="18"/>
        <v>0</v>
      </c>
      <c r="K27" s="72">
        <f t="shared" si="18"/>
        <v>0</v>
      </c>
      <c r="L27" s="84">
        <f t="shared" si="18"/>
        <v>0</v>
      </c>
      <c r="M27" s="117">
        <f t="shared" si="18"/>
        <v>0</v>
      </c>
      <c r="N27" s="105">
        <f t="shared" si="18"/>
        <v>0</v>
      </c>
      <c r="O27" s="23">
        <f t="shared" ref="O27:P27" si="26">O34+O48+O41+O55</f>
        <v>0</v>
      </c>
      <c r="P27" s="23">
        <f t="shared" si="26"/>
        <v>0</v>
      </c>
      <c r="Q27" s="23">
        <f t="shared" ref="Q27" si="27">Q34+Q48+Q41+Q55</f>
        <v>0</v>
      </c>
      <c r="R27" s="135"/>
      <c r="S27" s="135"/>
      <c r="T27" s="135"/>
      <c r="U27" s="135"/>
      <c r="V27" s="135"/>
      <c r="W27" s="135"/>
      <c r="X27" s="135"/>
      <c r="Y27" s="135"/>
      <c r="Z27" s="135"/>
      <c r="AA27" s="135"/>
      <c r="AB27" s="135"/>
      <c r="AC27" s="135"/>
    </row>
    <row r="28" spans="1:30" ht="28.5" customHeight="1" thickBot="1" x14ac:dyDescent="0.25">
      <c r="B28" s="260"/>
      <c r="C28" s="301"/>
      <c r="D28" s="302"/>
      <c r="E28" s="302"/>
      <c r="F28" s="303"/>
      <c r="G28" s="26" t="s">
        <v>35</v>
      </c>
      <c r="H28" s="27">
        <f>SUM(I28:Q28)</f>
        <v>2831704.7800000003</v>
      </c>
      <c r="I28" s="28">
        <f t="shared" ref="I28:N28" si="28">I35+I42+I49+I56</f>
        <v>0</v>
      </c>
      <c r="J28" s="58">
        <f t="shared" si="28"/>
        <v>0</v>
      </c>
      <c r="K28" s="73">
        <f t="shared" si="28"/>
        <v>0</v>
      </c>
      <c r="L28" s="85">
        <f t="shared" si="28"/>
        <v>0</v>
      </c>
      <c r="M28" s="118">
        <f t="shared" si="28"/>
        <v>0</v>
      </c>
      <c r="N28" s="106">
        <f t="shared" si="28"/>
        <v>1159883.27</v>
      </c>
      <c r="O28" s="27">
        <f t="shared" ref="O28:P28" si="29">O35+O42+O49+O56</f>
        <v>1671821.51</v>
      </c>
      <c r="P28" s="27">
        <f t="shared" si="29"/>
        <v>0</v>
      </c>
      <c r="Q28" s="27">
        <f t="shared" ref="Q28" si="30">Q35+Q42+Q49+Q56</f>
        <v>0</v>
      </c>
      <c r="R28" s="154"/>
      <c r="S28" s="154"/>
      <c r="T28" s="154"/>
      <c r="U28" s="154"/>
      <c r="V28" s="154"/>
      <c r="W28" s="154"/>
      <c r="X28" s="154"/>
      <c r="Y28" s="154"/>
      <c r="Z28" s="154"/>
      <c r="AA28" s="154"/>
      <c r="AB28" s="154"/>
      <c r="AC28" s="154"/>
    </row>
    <row r="29" spans="1:30" ht="28.5" customHeight="1" x14ac:dyDescent="0.2">
      <c r="A29" s="18" t="s">
        <v>39</v>
      </c>
      <c r="B29" s="293" t="s">
        <v>40</v>
      </c>
      <c r="C29" s="176" t="s">
        <v>41</v>
      </c>
      <c r="D29" s="177">
        <v>2019</v>
      </c>
      <c r="E29" s="177">
        <v>2027</v>
      </c>
      <c r="F29" s="176" t="s">
        <v>42</v>
      </c>
      <c r="G29" s="32" t="s">
        <v>28</v>
      </c>
      <c r="H29" s="20">
        <f>H30+H35</f>
        <v>15057804.82</v>
      </c>
      <c r="I29" s="21">
        <f t="shared" ref="I29:N29" si="31">I30+I35</f>
        <v>1441731.56</v>
      </c>
      <c r="J29" s="56">
        <f t="shared" si="31"/>
        <v>1294885.2</v>
      </c>
      <c r="K29" s="71">
        <f t="shared" si="31"/>
        <v>1477606.25</v>
      </c>
      <c r="L29" s="83">
        <f t="shared" si="31"/>
        <v>1527186.87</v>
      </c>
      <c r="M29" s="116">
        <f t="shared" si="31"/>
        <v>2170914.1</v>
      </c>
      <c r="N29" s="104">
        <f t="shared" si="31"/>
        <v>2378890.15</v>
      </c>
      <c r="O29" s="20">
        <f t="shared" ref="O29:P29" si="32">O30+O35</f>
        <v>2443577.44</v>
      </c>
      <c r="P29" s="20">
        <f t="shared" si="32"/>
        <v>1191006.56</v>
      </c>
      <c r="Q29" s="20">
        <f t="shared" ref="Q29" si="33">Q30+Q35</f>
        <v>1132006.69</v>
      </c>
      <c r="R29" s="132" t="s">
        <v>43</v>
      </c>
      <c r="S29" s="131" t="s">
        <v>44</v>
      </c>
      <c r="T29" s="132">
        <v>20</v>
      </c>
      <c r="U29" s="132">
        <v>20</v>
      </c>
      <c r="V29" s="132">
        <v>20</v>
      </c>
      <c r="W29" s="132">
        <v>20</v>
      </c>
      <c r="X29" s="132">
        <v>20</v>
      </c>
      <c r="Y29" s="132">
        <v>20</v>
      </c>
      <c r="Z29" s="132">
        <v>20</v>
      </c>
      <c r="AA29" s="132">
        <v>20</v>
      </c>
      <c r="AB29" s="132">
        <v>20</v>
      </c>
      <c r="AC29" s="132">
        <v>20</v>
      </c>
    </row>
    <row r="30" spans="1:30" ht="28.5" customHeight="1" x14ac:dyDescent="0.2">
      <c r="B30" s="174"/>
      <c r="C30" s="294"/>
      <c r="D30" s="178"/>
      <c r="E30" s="178"/>
      <c r="F30" s="180"/>
      <c r="G30" s="25" t="s">
        <v>30</v>
      </c>
      <c r="H30" s="23">
        <f>SUM(I30:Q30)</f>
        <v>12226100.039999999</v>
      </c>
      <c r="I30" s="24">
        <f t="shared" ref="I30:N30" si="34">I31+I32+I33+I34</f>
        <v>1441731.56</v>
      </c>
      <c r="J30" s="57">
        <f t="shared" si="34"/>
        <v>1294885.2</v>
      </c>
      <c r="K30" s="72">
        <f t="shared" si="34"/>
        <v>1477606.25</v>
      </c>
      <c r="L30" s="84">
        <f t="shared" si="34"/>
        <v>1527186.87</v>
      </c>
      <c r="M30" s="117">
        <f t="shared" si="34"/>
        <v>2170914.1</v>
      </c>
      <c r="N30" s="105">
        <f t="shared" si="34"/>
        <v>1219006.8799999999</v>
      </c>
      <c r="O30" s="23">
        <f t="shared" ref="O30:P30" si="35">O31+O32+O33+O34</f>
        <v>771755.93</v>
      </c>
      <c r="P30" s="23">
        <f t="shared" si="35"/>
        <v>1191006.56</v>
      </c>
      <c r="Q30" s="23">
        <f t="shared" ref="Q30" si="36">Q31+Q32+Q33+Q34</f>
        <v>1132006.69</v>
      </c>
      <c r="R30" s="143"/>
      <c r="S30" s="143"/>
      <c r="T30" s="143"/>
      <c r="U30" s="143"/>
      <c r="V30" s="143"/>
      <c r="W30" s="143"/>
      <c r="X30" s="143"/>
      <c r="Y30" s="143"/>
      <c r="Z30" s="143"/>
      <c r="AA30" s="143"/>
      <c r="AB30" s="143"/>
      <c r="AC30" s="143"/>
    </row>
    <row r="31" spans="1:30" ht="28.5" customHeight="1" x14ac:dyDescent="0.2">
      <c r="B31" s="174"/>
      <c r="C31" s="294"/>
      <c r="D31" s="178"/>
      <c r="E31" s="178"/>
      <c r="F31" s="180"/>
      <c r="G31" s="25" t="s">
        <v>31</v>
      </c>
      <c r="H31" s="23">
        <f>SUM(I31:Q31)</f>
        <v>12226100.039999999</v>
      </c>
      <c r="I31" s="24">
        <v>1441731.56</v>
      </c>
      <c r="J31" s="57">
        <v>1294885.2</v>
      </c>
      <c r="K31" s="72">
        <v>1477606.25</v>
      </c>
      <c r="L31" s="84">
        <v>1527186.87</v>
      </c>
      <c r="M31" s="117">
        <v>2170914.1</v>
      </c>
      <c r="N31" s="105">
        <f>1229206.88-10200</f>
        <v>1219006.8799999999</v>
      </c>
      <c r="O31" s="23">
        <v>771755.93</v>
      </c>
      <c r="P31" s="23">
        <f>1237720.01-46713.45</f>
        <v>1191006.56</v>
      </c>
      <c r="Q31" s="23">
        <f>1234004.94-101998.25</f>
        <v>1132006.69</v>
      </c>
      <c r="R31" s="143"/>
      <c r="S31" s="143"/>
      <c r="T31" s="143"/>
      <c r="U31" s="143"/>
      <c r="V31" s="143"/>
      <c r="W31" s="143"/>
      <c r="X31" s="143"/>
      <c r="Y31" s="143"/>
      <c r="Z31" s="143"/>
      <c r="AA31" s="143"/>
      <c r="AB31" s="143"/>
      <c r="AC31" s="143"/>
    </row>
    <row r="32" spans="1:30" ht="28.5" customHeight="1" x14ac:dyDescent="0.2">
      <c r="B32" s="174"/>
      <c r="C32" s="294"/>
      <c r="D32" s="178"/>
      <c r="E32" s="178"/>
      <c r="F32" s="180"/>
      <c r="G32" s="25" t="s">
        <v>32</v>
      </c>
      <c r="H32" s="23">
        <f t="shared" ref="H32" si="37">SUM(I32:O32)</f>
        <v>0</v>
      </c>
      <c r="I32" s="24">
        <v>0</v>
      </c>
      <c r="J32" s="57">
        <v>0</v>
      </c>
      <c r="K32" s="72">
        <v>0</v>
      </c>
      <c r="L32" s="84">
        <v>0</v>
      </c>
      <c r="M32" s="117">
        <v>0</v>
      </c>
      <c r="N32" s="105">
        <v>0</v>
      </c>
      <c r="O32" s="23">
        <v>0</v>
      </c>
      <c r="P32" s="23">
        <v>0</v>
      </c>
      <c r="Q32" s="23">
        <v>0</v>
      </c>
      <c r="R32" s="143"/>
      <c r="S32" s="143"/>
      <c r="T32" s="143"/>
      <c r="U32" s="143"/>
      <c r="V32" s="143"/>
      <c r="W32" s="143"/>
      <c r="X32" s="143"/>
      <c r="Y32" s="143"/>
      <c r="Z32" s="143"/>
      <c r="AA32" s="143"/>
      <c r="AB32" s="143"/>
      <c r="AC32" s="143"/>
    </row>
    <row r="33" spans="1:29" ht="28.5" customHeight="1" x14ac:dyDescent="0.2">
      <c r="B33" s="174"/>
      <c r="C33" s="294"/>
      <c r="D33" s="178"/>
      <c r="E33" s="178"/>
      <c r="F33" s="180"/>
      <c r="G33" s="25" t="s">
        <v>33</v>
      </c>
      <c r="H33" s="23">
        <f>SUM(I33:Q33)</f>
        <v>0</v>
      </c>
      <c r="I33" s="24">
        <v>0</v>
      </c>
      <c r="J33" s="57">
        <v>0</v>
      </c>
      <c r="K33" s="72">
        <v>0</v>
      </c>
      <c r="L33" s="84">
        <v>0</v>
      </c>
      <c r="M33" s="117">
        <v>0</v>
      </c>
      <c r="N33" s="105">
        <v>0</v>
      </c>
      <c r="O33" s="23">
        <v>0</v>
      </c>
      <c r="P33" s="23">
        <v>0</v>
      </c>
      <c r="Q33" s="23">
        <v>0</v>
      </c>
      <c r="R33" s="143"/>
      <c r="S33" s="143"/>
      <c r="T33" s="143"/>
      <c r="U33" s="143"/>
      <c r="V33" s="143"/>
      <c r="W33" s="143"/>
      <c r="X33" s="143"/>
      <c r="Y33" s="143"/>
      <c r="Z33" s="143"/>
      <c r="AA33" s="143"/>
      <c r="AB33" s="143"/>
      <c r="AC33" s="143"/>
    </row>
    <row r="34" spans="1:29" ht="28.5" customHeight="1" x14ac:dyDescent="0.2">
      <c r="B34" s="174"/>
      <c r="C34" s="294"/>
      <c r="D34" s="178"/>
      <c r="E34" s="178"/>
      <c r="F34" s="180"/>
      <c r="G34" s="25" t="s">
        <v>34</v>
      </c>
      <c r="H34" s="23">
        <f>SUM(I34:Q34)</f>
        <v>0</v>
      </c>
      <c r="I34" s="24">
        <v>0</v>
      </c>
      <c r="J34" s="57">
        <v>0</v>
      </c>
      <c r="K34" s="72">
        <v>0</v>
      </c>
      <c r="L34" s="84">
        <v>0</v>
      </c>
      <c r="M34" s="117">
        <v>0</v>
      </c>
      <c r="N34" s="105">
        <v>0</v>
      </c>
      <c r="O34" s="23">
        <v>0</v>
      </c>
      <c r="P34" s="23">
        <v>0</v>
      </c>
      <c r="Q34" s="23">
        <v>0</v>
      </c>
      <c r="R34" s="143"/>
      <c r="S34" s="143"/>
      <c r="T34" s="143"/>
      <c r="U34" s="143"/>
      <c r="V34" s="143"/>
      <c r="W34" s="143"/>
      <c r="X34" s="143"/>
      <c r="Y34" s="143"/>
      <c r="Z34" s="143"/>
      <c r="AA34" s="143"/>
      <c r="AB34" s="143"/>
      <c r="AC34" s="143"/>
    </row>
    <row r="35" spans="1:29" ht="28.5" customHeight="1" x14ac:dyDescent="0.2">
      <c r="B35" s="182"/>
      <c r="C35" s="295"/>
      <c r="D35" s="179"/>
      <c r="E35" s="179"/>
      <c r="F35" s="181"/>
      <c r="G35" s="25" t="s">
        <v>35</v>
      </c>
      <c r="H35" s="23">
        <f>SUM(I35:Q35)</f>
        <v>2831704.7800000003</v>
      </c>
      <c r="I35" s="24">
        <v>0</v>
      </c>
      <c r="J35" s="57">
        <v>0</v>
      </c>
      <c r="K35" s="72">
        <v>0</v>
      </c>
      <c r="L35" s="84">
        <v>0</v>
      </c>
      <c r="M35" s="117">
        <v>0</v>
      </c>
      <c r="N35" s="105">
        <f>1057549.27+102334</f>
        <v>1159883.27</v>
      </c>
      <c r="O35" s="23">
        <v>1671821.51</v>
      </c>
      <c r="P35" s="23">
        <v>0</v>
      </c>
      <c r="Q35" s="23">
        <v>0</v>
      </c>
      <c r="R35" s="144"/>
      <c r="S35" s="144"/>
      <c r="T35" s="144"/>
      <c r="U35" s="144"/>
      <c r="V35" s="144"/>
      <c r="W35" s="144"/>
      <c r="X35" s="144"/>
      <c r="Y35" s="144"/>
      <c r="Z35" s="144"/>
      <c r="AA35" s="144"/>
      <c r="AB35" s="144"/>
      <c r="AC35" s="144"/>
    </row>
    <row r="36" spans="1:29" ht="28.5" customHeight="1" x14ac:dyDescent="0.2">
      <c r="A36" s="18" t="s">
        <v>45</v>
      </c>
      <c r="B36" s="305" t="s">
        <v>46</v>
      </c>
      <c r="C36" s="175" t="s">
        <v>47</v>
      </c>
      <c r="D36" s="177">
        <v>2019</v>
      </c>
      <c r="E36" s="177">
        <v>2027</v>
      </c>
      <c r="F36" s="176" t="s">
        <v>42</v>
      </c>
      <c r="G36" s="33" t="s">
        <v>28</v>
      </c>
      <c r="H36" s="20">
        <f>H37+H42</f>
        <v>48425</v>
      </c>
      <c r="I36" s="35">
        <f t="shared" ref="I36:N36" si="38">I37+I42</f>
        <v>0</v>
      </c>
      <c r="J36" s="60">
        <f t="shared" si="38"/>
        <v>48425</v>
      </c>
      <c r="K36" s="75">
        <f t="shared" si="38"/>
        <v>0</v>
      </c>
      <c r="L36" s="87">
        <f t="shared" si="38"/>
        <v>0</v>
      </c>
      <c r="M36" s="120">
        <f t="shared" si="38"/>
        <v>0</v>
      </c>
      <c r="N36" s="108">
        <f t="shared" si="38"/>
        <v>0</v>
      </c>
      <c r="O36" s="34">
        <f t="shared" ref="O36:P36" si="39">O37+O42</f>
        <v>0</v>
      </c>
      <c r="P36" s="34">
        <f t="shared" si="39"/>
        <v>0</v>
      </c>
      <c r="Q36" s="34">
        <f t="shared" ref="Q36" si="40">Q37+Q42</f>
        <v>0</v>
      </c>
      <c r="R36" s="137" t="s">
        <v>48</v>
      </c>
      <c r="S36" s="137" t="s">
        <v>44</v>
      </c>
      <c r="T36" s="132">
        <v>95</v>
      </c>
      <c r="U36" s="132">
        <v>95</v>
      </c>
      <c r="V36" s="132">
        <v>95</v>
      </c>
      <c r="W36" s="132">
        <v>95</v>
      </c>
      <c r="X36" s="132">
        <v>95</v>
      </c>
      <c r="Y36" s="132">
        <v>95</v>
      </c>
      <c r="Z36" s="132">
        <v>95</v>
      </c>
      <c r="AA36" s="132">
        <v>95</v>
      </c>
      <c r="AB36" s="132">
        <v>95</v>
      </c>
      <c r="AC36" s="132">
        <v>95</v>
      </c>
    </row>
    <row r="37" spans="1:29" ht="28.5" customHeight="1" x14ac:dyDescent="0.2">
      <c r="B37" s="306"/>
      <c r="C37" s="176"/>
      <c r="D37" s="178"/>
      <c r="E37" s="178"/>
      <c r="F37" s="180"/>
      <c r="G37" s="25" t="s">
        <v>30</v>
      </c>
      <c r="H37" s="23">
        <f>SUM(I37:Q37)</f>
        <v>48425</v>
      </c>
      <c r="I37" s="24">
        <f t="shared" ref="I37:N37" si="41">I38+I39+I40+I41</f>
        <v>0</v>
      </c>
      <c r="J37" s="57">
        <f t="shared" si="41"/>
        <v>48425</v>
      </c>
      <c r="K37" s="72">
        <f t="shared" si="41"/>
        <v>0</v>
      </c>
      <c r="L37" s="84">
        <f t="shared" si="41"/>
        <v>0</v>
      </c>
      <c r="M37" s="117">
        <f t="shared" si="41"/>
        <v>0</v>
      </c>
      <c r="N37" s="105">
        <f t="shared" si="41"/>
        <v>0</v>
      </c>
      <c r="O37" s="23">
        <f t="shared" ref="O37:P37" si="42">O38+O39+O40+O41</f>
        <v>0</v>
      </c>
      <c r="P37" s="23">
        <f t="shared" si="42"/>
        <v>0</v>
      </c>
      <c r="Q37" s="23">
        <f t="shared" ref="Q37" si="43">Q38+Q39+Q40+Q41</f>
        <v>0</v>
      </c>
      <c r="R37" s="132"/>
      <c r="S37" s="143"/>
      <c r="T37" s="143"/>
      <c r="U37" s="143"/>
      <c r="V37" s="143"/>
      <c r="W37" s="143"/>
      <c r="X37" s="143"/>
      <c r="Y37" s="143"/>
      <c r="Z37" s="143"/>
      <c r="AA37" s="143"/>
      <c r="AB37" s="143"/>
      <c r="AC37" s="143"/>
    </row>
    <row r="38" spans="1:29" ht="28.5" customHeight="1" x14ac:dyDescent="0.2">
      <c r="B38" s="306"/>
      <c r="C38" s="176"/>
      <c r="D38" s="178"/>
      <c r="E38" s="178"/>
      <c r="F38" s="180"/>
      <c r="G38" s="25" t="s">
        <v>31</v>
      </c>
      <c r="H38" s="23">
        <f>SUM(I38:Q38)</f>
        <v>48425</v>
      </c>
      <c r="I38" s="24">
        <v>0</v>
      </c>
      <c r="J38" s="57">
        <v>48425</v>
      </c>
      <c r="K38" s="72">
        <v>0</v>
      </c>
      <c r="L38" s="84">
        <v>0</v>
      </c>
      <c r="M38" s="117">
        <v>0</v>
      </c>
      <c r="N38" s="105">
        <v>0</v>
      </c>
      <c r="O38" s="23">
        <v>0</v>
      </c>
      <c r="P38" s="23">
        <v>0</v>
      </c>
      <c r="Q38" s="23">
        <v>0</v>
      </c>
      <c r="R38" s="132"/>
      <c r="S38" s="143"/>
      <c r="T38" s="143"/>
      <c r="U38" s="143"/>
      <c r="V38" s="143"/>
      <c r="W38" s="143"/>
      <c r="X38" s="143"/>
      <c r="Y38" s="143"/>
      <c r="Z38" s="143"/>
      <c r="AA38" s="143"/>
      <c r="AB38" s="143"/>
      <c r="AC38" s="143"/>
    </row>
    <row r="39" spans="1:29" ht="28.5" customHeight="1" x14ac:dyDescent="0.2">
      <c r="B39" s="306"/>
      <c r="C39" s="176"/>
      <c r="D39" s="178"/>
      <c r="E39" s="178"/>
      <c r="F39" s="180"/>
      <c r="G39" s="25" t="s">
        <v>32</v>
      </c>
      <c r="H39" s="23">
        <f t="shared" ref="H39" si="44">SUM(I39:O39)</f>
        <v>0</v>
      </c>
      <c r="I39" s="24">
        <v>0</v>
      </c>
      <c r="J39" s="57">
        <v>0</v>
      </c>
      <c r="K39" s="72">
        <v>0</v>
      </c>
      <c r="L39" s="84">
        <v>0</v>
      </c>
      <c r="M39" s="117">
        <v>0</v>
      </c>
      <c r="N39" s="105">
        <v>0</v>
      </c>
      <c r="O39" s="23">
        <v>0</v>
      </c>
      <c r="P39" s="23">
        <v>0</v>
      </c>
      <c r="Q39" s="23">
        <v>0</v>
      </c>
      <c r="R39" s="132"/>
      <c r="S39" s="143"/>
      <c r="T39" s="143"/>
      <c r="U39" s="143"/>
      <c r="V39" s="143"/>
      <c r="W39" s="143"/>
      <c r="X39" s="143"/>
      <c r="Y39" s="143"/>
      <c r="Z39" s="143"/>
      <c r="AA39" s="143"/>
      <c r="AB39" s="143"/>
      <c r="AC39" s="143"/>
    </row>
    <row r="40" spans="1:29" ht="28.5" customHeight="1" x14ac:dyDescent="0.2">
      <c r="B40" s="306"/>
      <c r="C40" s="176"/>
      <c r="D40" s="178"/>
      <c r="E40" s="178"/>
      <c r="F40" s="180"/>
      <c r="G40" s="25" t="s">
        <v>33</v>
      </c>
      <c r="H40" s="23">
        <f>SUM(I40:Q40)</f>
        <v>0</v>
      </c>
      <c r="I40" s="24">
        <v>0</v>
      </c>
      <c r="J40" s="57">
        <v>0</v>
      </c>
      <c r="K40" s="72">
        <v>0</v>
      </c>
      <c r="L40" s="84">
        <v>0</v>
      </c>
      <c r="M40" s="117">
        <v>0</v>
      </c>
      <c r="N40" s="105">
        <v>0</v>
      </c>
      <c r="O40" s="23">
        <v>0</v>
      </c>
      <c r="P40" s="23">
        <v>0</v>
      </c>
      <c r="Q40" s="23">
        <v>0</v>
      </c>
      <c r="R40" s="132"/>
      <c r="S40" s="143"/>
      <c r="T40" s="143"/>
      <c r="U40" s="143"/>
      <c r="V40" s="143"/>
      <c r="W40" s="143"/>
      <c r="X40" s="143"/>
      <c r="Y40" s="143"/>
      <c r="Z40" s="143"/>
      <c r="AA40" s="143"/>
      <c r="AB40" s="143"/>
      <c r="AC40" s="143"/>
    </row>
    <row r="41" spans="1:29" ht="28.5" customHeight="1" x14ac:dyDescent="0.2">
      <c r="B41" s="306"/>
      <c r="C41" s="176"/>
      <c r="D41" s="178"/>
      <c r="E41" s="178"/>
      <c r="F41" s="180"/>
      <c r="G41" s="25" t="s">
        <v>34</v>
      </c>
      <c r="H41" s="23">
        <f>SUM(I41:Q41)</f>
        <v>0</v>
      </c>
      <c r="I41" s="24">
        <v>0</v>
      </c>
      <c r="J41" s="57">
        <v>0</v>
      </c>
      <c r="K41" s="72">
        <v>0</v>
      </c>
      <c r="L41" s="84">
        <v>0</v>
      </c>
      <c r="M41" s="117">
        <v>0</v>
      </c>
      <c r="N41" s="105">
        <v>0</v>
      </c>
      <c r="O41" s="23">
        <v>0</v>
      </c>
      <c r="P41" s="23">
        <v>0</v>
      </c>
      <c r="Q41" s="23">
        <v>0</v>
      </c>
      <c r="R41" s="132"/>
      <c r="S41" s="143"/>
      <c r="T41" s="143"/>
      <c r="U41" s="143"/>
      <c r="V41" s="143"/>
      <c r="W41" s="143"/>
      <c r="X41" s="143"/>
      <c r="Y41" s="143"/>
      <c r="Z41" s="143"/>
      <c r="AA41" s="143"/>
      <c r="AB41" s="143"/>
      <c r="AC41" s="143"/>
    </row>
    <row r="42" spans="1:29" ht="28.5" customHeight="1" x14ac:dyDescent="0.2">
      <c r="B42" s="307"/>
      <c r="C42" s="183"/>
      <c r="D42" s="179"/>
      <c r="E42" s="179"/>
      <c r="F42" s="181"/>
      <c r="G42" s="25" t="s">
        <v>35</v>
      </c>
      <c r="H42" s="23">
        <f>SUM(I42:Q42)</f>
        <v>0</v>
      </c>
      <c r="I42" s="24">
        <v>0</v>
      </c>
      <c r="J42" s="57">
        <v>0</v>
      </c>
      <c r="K42" s="72">
        <v>0</v>
      </c>
      <c r="L42" s="84">
        <v>0</v>
      </c>
      <c r="M42" s="117">
        <v>0</v>
      </c>
      <c r="N42" s="105">
        <v>0</v>
      </c>
      <c r="O42" s="23">
        <v>0</v>
      </c>
      <c r="P42" s="23">
        <v>0</v>
      </c>
      <c r="Q42" s="23">
        <v>0</v>
      </c>
      <c r="R42" s="158"/>
      <c r="S42" s="144"/>
      <c r="T42" s="144"/>
      <c r="U42" s="144"/>
      <c r="V42" s="144"/>
      <c r="W42" s="144"/>
      <c r="X42" s="144"/>
      <c r="Y42" s="144"/>
      <c r="Z42" s="144"/>
      <c r="AA42" s="144"/>
      <c r="AB42" s="144"/>
      <c r="AC42" s="144"/>
    </row>
    <row r="43" spans="1:29" ht="28.5" customHeight="1" x14ac:dyDescent="0.2">
      <c r="A43" s="18" t="s">
        <v>49</v>
      </c>
      <c r="B43" s="305" t="s">
        <v>50</v>
      </c>
      <c r="C43" s="175" t="s">
        <v>51</v>
      </c>
      <c r="D43" s="177">
        <v>2019</v>
      </c>
      <c r="E43" s="177">
        <v>2027</v>
      </c>
      <c r="F43" s="176" t="s">
        <v>42</v>
      </c>
      <c r="G43" s="33" t="s">
        <v>28</v>
      </c>
      <c r="H43" s="20">
        <f>H44+H49</f>
        <v>5000</v>
      </c>
      <c r="I43" s="35">
        <f t="shared" ref="I43:N43" si="45">I44+I49</f>
        <v>0</v>
      </c>
      <c r="J43" s="60">
        <f t="shared" si="45"/>
        <v>0</v>
      </c>
      <c r="K43" s="75">
        <f t="shared" si="45"/>
        <v>0</v>
      </c>
      <c r="L43" s="87">
        <f t="shared" si="45"/>
        <v>0</v>
      </c>
      <c r="M43" s="120">
        <f t="shared" si="45"/>
        <v>0</v>
      </c>
      <c r="N43" s="108">
        <f t="shared" si="45"/>
        <v>0</v>
      </c>
      <c r="O43" s="34">
        <f t="shared" ref="O43:P43" si="46">O44+O49</f>
        <v>5000</v>
      </c>
      <c r="P43" s="34">
        <f t="shared" si="46"/>
        <v>0</v>
      </c>
      <c r="Q43" s="34">
        <f t="shared" ref="Q43" si="47">Q44+Q49</f>
        <v>0</v>
      </c>
      <c r="R43" s="308" t="s">
        <v>52</v>
      </c>
      <c r="S43" s="137" t="s">
        <v>44</v>
      </c>
      <c r="T43" s="155">
        <v>7.0000000000000007E-2</v>
      </c>
      <c r="U43" s="155">
        <v>7.0000000000000007E-2</v>
      </c>
      <c r="V43" s="155">
        <v>7.0000000000000007E-2</v>
      </c>
      <c r="W43" s="155">
        <v>0</v>
      </c>
      <c r="X43" s="155">
        <v>0</v>
      </c>
      <c r="Y43" s="155">
        <v>0</v>
      </c>
      <c r="Z43" s="155">
        <v>0</v>
      </c>
      <c r="AA43" s="155">
        <v>0</v>
      </c>
      <c r="AB43" s="155">
        <v>0</v>
      </c>
      <c r="AC43" s="155">
        <v>0</v>
      </c>
    </row>
    <row r="44" spans="1:29" ht="28.5" customHeight="1" x14ac:dyDescent="0.2">
      <c r="B44" s="306"/>
      <c r="C44" s="294"/>
      <c r="D44" s="178"/>
      <c r="E44" s="178"/>
      <c r="F44" s="180"/>
      <c r="G44" s="25" t="s">
        <v>30</v>
      </c>
      <c r="H44" s="23">
        <f>SUM(I44:Q44)</f>
        <v>5000</v>
      </c>
      <c r="I44" s="24">
        <f t="shared" ref="I44:N44" si="48">I45+I46+I47+I48</f>
        <v>0</v>
      </c>
      <c r="J44" s="57">
        <f t="shared" si="48"/>
        <v>0</v>
      </c>
      <c r="K44" s="72">
        <f t="shared" si="48"/>
        <v>0</v>
      </c>
      <c r="L44" s="84">
        <f t="shared" si="48"/>
        <v>0</v>
      </c>
      <c r="M44" s="117">
        <f t="shared" si="48"/>
        <v>0</v>
      </c>
      <c r="N44" s="105">
        <f t="shared" si="48"/>
        <v>0</v>
      </c>
      <c r="O44" s="23">
        <f t="shared" ref="O44:P44" si="49">O45+O46+O47+O48</f>
        <v>5000</v>
      </c>
      <c r="P44" s="23">
        <f t="shared" si="49"/>
        <v>0</v>
      </c>
      <c r="Q44" s="23">
        <f t="shared" ref="Q44" si="50">Q45+Q46+Q47+Q48</f>
        <v>0</v>
      </c>
      <c r="R44" s="206"/>
      <c r="S44" s="143"/>
      <c r="T44" s="156"/>
      <c r="U44" s="156"/>
      <c r="V44" s="156"/>
      <c r="W44" s="156"/>
      <c r="X44" s="156"/>
      <c r="Y44" s="156"/>
      <c r="Z44" s="156"/>
      <c r="AA44" s="156"/>
      <c r="AB44" s="156"/>
      <c r="AC44" s="156"/>
    </row>
    <row r="45" spans="1:29" ht="28.5" customHeight="1" x14ac:dyDescent="0.2">
      <c r="B45" s="306"/>
      <c r="C45" s="294"/>
      <c r="D45" s="178"/>
      <c r="E45" s="178"/>
      <c r="F45" s="180"/>
      <c r="G45" s="25" t="s">
        <v>31</v>
      </c>
      <c r="H45" s="23">
        <f>SUM(I45:Q45)</f>
        <v>5000</v>
      </c>
      <c r="I45" s="24">
        <v>0</v>
      </c>
      <c r="J45" s="57">
        <v>0</v>
      </c>
      <c r="K45" s="72">
        <v>0</v>
      </c>
      <c r="L45" s="84">
        <v>0</v>
      </c>
      <c r="M45" s="117">
        <v>0</v>
      </c>
      <c r="N45" s="105">
        <v>0</v>
      </c>
      <c r="O45" s="23">
        <v>5000</v>
      </c>
      <c r="P45" s="23">
        <v>0</v>
      </c>
      <c r="Q45" s="23">
        <v>0</v>
      </c>
      <c r="R45" s="206"/>
      <c r="S45" s="143"/>
      <c r="T45" s="156"/>
      <c r="U45" s="156"/>
      <c r="V45" s="156"/>
      <c r="W45" s="156"/>
      <c r="X45" s="156"/>
      <c r="Y45" s="156"/>
      <c r="Z45" s="156"/>
      <c r="AA45" s="156"/>
      <c r="AB45" s="156"/>
      <c r="AC45" s="156"/>
    </row>
    <row r="46" spans="1:29" ht="28.5" customHeight="1" x14ac:dyDescent="0.2">
      <c r="B46" s="306"/>
      <c r="C46" s="294"/>
      <c r="D46" s="178"/>
      <c r="E46" s="178"/>
      <c r="F46" s="180"/>
      <c r="G46" s="25" t="s">
        <v>32</v>
      </c>
      <c r="H46" s="23">
        <f t="shared" ref="H46" si="51">SUM(I46:O46)</f>
        <v>0</v>
      </c>
      <c r="I46" s="24">
        <v>0</v>
      </c>
      <c r="J46" s="57">
        <v>0</v>
      </c>
      <c r="K46" s="72">
        <v>0</v>
      </c>
      <c r="L46" s="84">
        <v>0</v>
      </c>
      <c r="M46" s="117">
        <v>0</v>
      </c>
      <c r="N46" s="105">
        <v>0</v>
      </c>
      <c r="O46" s="23">
        <v>0</v>
      </c>
      <c r="P46" s="23">
        <v>0</v>
      </c>
      <c r="Q46" s="23">
        <v>0</v>
      </c>
      <c r="R46" s="206"/>
      <c r="S46" s="143"/>
      <c r="T46" s="156"/>
      <c r="U46" s="156"/>
      <c r="V46" s="156"/>
      <c r="W46" s="156"/>
      <c r="X46" s="156"/>
      <c r="Y46" s="156"/>
      <c r="Z46" s="156"/>
      <c r="AA46" s="156"/>
      <c r="AB46" s="156"/>
      <c r="AC46" s="156"/>
    </row>
    <row r="47" spans="1:29" ht="28.5" customHeight="1" x14ac:dyDescent="0.2">
      <c r="B47" s="306"/>
      <c r="C47" s="294"/>
      <c r="D47" s="178"/>
      <c r="E47" s="178"/>
      <c r="F47" s="180"/>
      <c r="G47" s="25" t="s">
        <v>33</v>
      </c>
      <c r="H47" s="23">
        <f>SUM(I47:Q47)</f>
        <v>0</v>
      </c>
      <c r="I47" s="24">
        <v>0</v>
      </c>
      <c r="J47" s="57">
        <v>0</v>
      </c>
      <c r="K47" s="72">
        <v>0</v>
      </c>
      <c r="L47" s="84">
        <v>0</v>
      </c>
      <c r="M47" s="117">
        <v>0</v>
      </c>
      <c r="N47" s="105">
        <v>0</v>
      </c>
      <c r="O47" s="23">
        <v>0</v>
      </c>
      <c r="P47" s="23">
        <v>0</v>
      </c>
      <c r="Q47" s="23">
        <v>0</v>
      </c>
      <c r="R47" s="206"/>
      <c r="S47" s="143"/>
      <c r="T47" s="156"/>
      <c r="U47" s="156"/>
      <c r="V47" s="156"/>
      <c r="W47" s="156"/>
      <c r="X47" s="156"/>
      <c r="Y47" s="156"/>
      <c r="Z47" s="156"/>
      <c r="AA47" s="156"/>
      <c r="AB47" s="156"/>
      <c r="AC47" s="156"/>
    </row>
    <row r="48" spans="1:29" ht="28.5" customHeight="1" x14ac:dyDescent="0.2">
      <c r="B48" s="306"/>
      <c r="C48" s="294"/>
      <c r="D48" s="178"/>
      <c r="E48" s="178"/>
      <c r="F48" s="180"/>
      <c r="G48" s="25" t="s">
        <v>34</v>
      </c>
      <c r="H48" s="23">
        <f>SUM(I48:Q48)</f>
        <v>0</v>
      </c>
      <c r="I48" s="24">
        <v>0</v>
      </c>
      <c r="J48" s="57">
        <v>0</v>
      </c>
      <c r="K48" s="72">
        <v>0</v>
      </c>
      <c r="L48" s="84">
        <v>0</v>
      </c>
      <c r="M48" s="117">
        <v>0</v>
      </c>
      <c r="N48" s="105">
        <v>0</v>
      </c>
      <c r="O48" s="23">
        <v>0</v>
      </c>
      <c r="P48" s="23">
        <v>0</v>
      </c>
      <c r="Q48" s="23">
        <v>0</v>
      </c>
      <c r="R48" s="206"/>
      <c r="S48" s="143"/>
      <c r="T48" s="156"/>
      <c r="U48" s="156"/>
      <c r="V48" s="156"/>
      <c r="W48" s="156"/>
      <c r="X48" s="156"/>
      <c r="Y48" s="156"/>
      <c r="Z48" s="156"/>
      <c r="AA48" s="156"/>
      <c r="AB48" s="156"/>
      <c r="AC48" s="156"/>
    </row>
    <row r="49" spans="1:29" ht="28.5" customHeight="1" x14ac:dyDescent="0.2">
      <c r="B49" s="307"/>
      <c r="C49" s="295"/>
      <c r="D49" s="179"/>
      <c r="E49" s="179"/>
      <c r="F49" s="181"/>
      <c r="G49" s="25" t="s">
        <v>35</v>
      </c>
      <c r="H49" s="23">
        <f>SUM(I49:Q49)</f>
        <v>0</v>
      </c>
      <c r="I49" s="24">
        <v>0</v>
      </c>
      <c r="J49" s="57">
        <v>0</v>
      </c>
      <c r="K49" s="72">
        <v>0</v>
      </c>
      <c r="L49" s="84">
        <v>0</v>
      </c>
      <c r="M49" s="117">
        <v>0</v>
      </c>
      <c r="N49" s="105">
        <v>0</v>
      </c>
      <c r="O49" s="23">
        <v>0</v>
      </c>
      <c r="P49" s="23">
        <v>0</v>
      </c>
      <c r="Q49" s="23">
        <v>0</v>
      </c>
      <c r="R49" s="207"/>
      <c r="S49" s="144"/>
      <c r="T49" s="157"/>
      <c r="U49" s="157"/>
      <c r="V49" s="157"/>
      <c r="W49" s="157"/>
      <c r="X49" s="157"/>
      <c r="Y49" s="157"/>
      <c r="Z49" s="157"/>
      <c r="AA49" s="157"/>
      <c r="AB49" s="157"/>
      <c r="AC49" s="157"/>
    </row>
    <row r="50" spans="1:29" ht="28.5" customHeight="1" x14ac:dyDescent="0.2">
      <c r="A50" s="18" t="s">
        <v>53</v>
      </c>
      <c r="B50" s="173" t="s">
        <v>54</v>
      </c>
      <c r="C50" s="175" t="s">
        <v>55</v>
      </c>
      <c r="D50" s="177">
        <v>2019</v>
      </c>
      <c r="E50" s="177">
        <v>2027</v>
      </c>
      <c r="F50" s="176" t="s">
        <v>42</v>
      </c>
      <c r="G50" s="33" t="s">
        <v>28</v>
      </c>
      <c r="H50" s="20">
        <f>H51+H56</f>
        <v>182155.15</v>
      </c>
      <c r="I50" s="35">
        <f t="shared" ref="I50:N50" si="52">I51+I55</f>
        <v>21445.05</v>
      </c>
      <c r="J50" s="60">
        <f t="shared" si="52"/>
        <v>0</v>
      </c>
      <c r="K50" s="75">
        <f t="shared" si="52"/>
        <v>5145</v>
      </c>
      <c r="L50" s="87">
        <f t="shared" si="52"/>
        <v>15365.1</v>
      </c>
      <c r="M50" s="120">
        <f t="shared" si="52"/>
        <v>107700</v>
      </c>
      <c r="N50" s="108">
        <f t="shared" si="52"/>
        <v>10200</v>
      </c>
      <c r="O50" s="34">
        <f t="shared" ref="O50:P50" si="53">O51+O55</f>
        <v>22300</v>
      </c>
      <c r="P50" s="34">
        <f t="shared" si="53"/>
        <v>0</v>
      </c>
      <c r="Q50" s="34">
        <f t="shared" ref="Q50" si="54">Q51+Q55</f>
        <v>0</v>
      </c>
      <c r="R50" s="137" t="s">
        <v>56</v>
      </c>
      <c r="S50" s="137" t="s">
        <v>57</v>
      </c>
      <c r="T50" s="137">
        <v>0</v>
      </c>
      <c r="U50" s="137">
        <v>0</v>
      </c>
      <c r="V50" s="137">
        <v>0</v>
      </c>
      <c r="W50" s="137">
        <v>0</v>
      </c>
      <c r="X50" s="137">
        <v>0</v>
      </c>
      <c r="Y50" s="137">
        <v>0</v>
      </c>
      <c r="Z50" s="137">
        <v>0</v>
      </c>
      <c r="AA50" s="137">
        <v>0</v>
      </c>
      <c r="AB50" s="137">
        <v>0</v>
      </c>
      <c r="AC50" s="137">
        <v>0</v>
      </c>
    </row>
    <row r="51" spans="1:29" ht="28.5" customHeight="1" x14ac:dyDescent="0.2">
      <c r="B51" s="174"/>
      <c r="C51" s="176"/>
      <c r="D51" s="178"/>
      <c r="E51" s="178"/>
      <c r="F51" s="180"/>
      <c r="G51" s="25" t="s">
        <v>30</v>
      </c>
      <c r="H51" s="23">
        <f>SUM(I51:Q51)</f>
        <v>182155.15</v>
      </c>
      <c r="I51" s="24">
        <f t="shared" ref="I51:N51" si="55">I52+I53+I54+I55</f>
        <v>21445.05</v>
      </c>
      <c r="J51" s="57">
        <f t="shared" si="55"/>
        <v>0</v>
      </c>
      <c r="K51" s="72">
        <f t="shared" si="55"/>
        <v>5145</v>
      </c>
      <c r="L51" s="84">
        <f t="shared" si="55"/>
        <v>15365.1</v>
      </c>
      <c r="M51" s="117">
        <f t="shared" si="55"/>
        <v>107700</v>
      </c>
      <c r="N51" s="105">
        <f t="shared" si="55"/>
        <v>10200</v>
      </c>
      <c r="O51" s="23">
        <f t="shared" ref="O51:P51" si="56">O52+O53+O54+O55</f>
        <v>22300</v>
      </c>
      <c r="P51" s="23">
        <f t="shared" si="56"/>
        <v>0</v>
      </c>
      <c r="Q51" s="23">
        <f t="shared" ref="Q51" si="57">Q52+Q53+Q54+Q55</f>
        <v>0</v>
      </c>
      <c r="R51" s="132"/>
      <c r="S51" s="132"/>
      <c r="T51" s="132"/>
      <c r="U51" s="132"/>
      <c r="V51" s="132"/>
      <c r="W51" s="132"/>
      <c r="X51" s="132"/>
      <c r="Y51" s="132"/>
      <c r="Z51" s="132"/>
      <c r="AA51" s="132"/>
      <c r="AB51" s="132"/>
      <c r="AC51" s="132"/>
    </row>
    <row r="52" spans="1:29" ht="28.5" customHeight="1" x14ac:dyDescent="0.2">
      <c r="B52" s="222"/>
      <c r="C52" s="176"/>
      <c r="D52" s="178"/>
      <c r="E52" s="178"/>
      <c r="F52" s="180"/>
      <c r="G52" s="25" t="s">
        <v>31</v>
      </c>
      <c r="H52" s="23">
        <f>SUM(I52:Q52)</f>
        <v>182155.15</v>
      </c>
      <c r="I52" s="24">
        <v>21445.05</v>
      </c>
      <c r="J52" s="57">
        <v>0</v>
      </c>
      <c r="K52" s="72">
        <v>5145</v>
      </c>
      <c r="L52" s="84">
        <v>15365.1</v>
      </c>
      <c r="M52" s="117">
        <v>107700</v>
      </c>
      <c r="N52" s="105">
        <v>10200</v>
      </c>
      <c r="O52" s="23">
        <v>22300</v>
      </c>
      <c r="P52" s="23">
        <v>0</v>
      </c>
      <c r="Q52" s="23">
        <v>0</v>
      </c>
      <c r="R52" s="132"/>
      <c r="S52" s="132"/>
      <c r="T52" s="132"/>
      <c r="U52" s="132"/>
      <c r="V52" s="132"/>
      <c r="W52" s="132"/>
      <c r="X52" s="132"/>
      <c r="Y52" s="132"/>
      <c r="Z52" s="132"/>
      <c r="AA52" s="132"/>
      <c r="AB52" s="132"/>
      <c r="AC52" s="132"/>
    </row>
    <row r="53" spans="1:29" ht="28.5" customHeight="1" x14ac:dyDescent="0.2">
      <c r="B53" s="222"/>
      <c r="C53" s="176"/>
      <c r="D53" s="178"/>
      <c r="E53" s="178"/>
      <c r="F53" s="180"/>
      <c r="G53" s="25" t="s">
        <v>32</v>
      </c>
      <c r="H53" s="23">
        <f t="shared" ref="H53" si="58">SUM(I53:O53)</f>
        <v>0</v>
      </c>
      <c r="I53" s="24">
        <v>0</v>
      </c>
      <c r="J53" s="57">
        <v>0</v>
      </c>
      <c r="K53" s="72">
        <v>0</v>
      </c>
      <c r="L53" s="84">
        <v>0</v>
      </c>
      <c r="M53" s="117">
        <v>0</v>
      </c>
      <c r="N53" s="105">
        <v>0</v>
      </c>
      <c r="O53" s="23">
        <v>0</v>
      </c>
      <c r="P53" s="23">
        <v>0</v>
      </c>
      <c r="Q53" s="23">
        <v>0</v>
      </c>
      <c r="R53" s="132"/>
      <c r="S53" s="132"/>
      <c r="T53" s="132"/>
      <c r="U53" s="132"/>
      <c r="V53" s="132"/>
      <c r="W53" s="132"/>
      <c r="X53" s="132"/>
      <c r="Y53" s="132"/>
      <c r="Z53" s="132"/>
      <c r="AA53" s="132"/>
      <c r="AB53" s="132"/>
      <c r="AC53" s="132"/>
    </row>
    <row r="54" spans="1:29" ht="28.5" customHeight="1" x14ac:dyDescent="0.2">
      <c r="B54" s="222"/>
      <c r="C54" s="176"/>
      <c r="D54" s="178"/>
      <c r="E54" s="178"/>
      <c r="F54" s="180"/>
      <c r="G54" s="25" t="s">
        <v>33</v>
      </c>
      <c r="H54" s="23">
        <f>SUM(I54:Q54)</f>
        <v>0</v>
      </c>
      <c r="I54" s="24">
        <v>0</v>
      </c>
      <c r="J54" s="57">
        <v>0</v>
      </c>
      <c r="K54" s="72">
        <v>0</v>
      </c>
      <c r="L54" s="84">
        <v>0</v>
      </c>
      <c r="M54" s="117">
        <v>0</v>
      </c>
      <c r="N54" s="105">
        <v>0</v>
      </c>
      <c r="O54" s="23">
        <v>0</v>
      </c>
      <c r="P54" s="23">
        <v>0</v>
      </c>
      <c r="Q54" s="23">
        <v>0</v>
      </c>
      <c r="R54" s="132"/>
      <c r="S54" s="132"/>
      <c r="T54" s="132"/>
      <c r="U54" s="132"/>
      <c r="V54" s="132"/>
      <c r="W54" s="132"/>
      <c r="X54" s="132"/>
      <c r="Y54" s="132"/>
      <c r="Z54" s="132"/>
      <c r="AA54" s="132"/>
      <c r="AB54" s="132"/>
      <c r="AC54" s="132"/>
    </row>
    <row r="55" spans="1:29" ht="28.5" customHeight="1" x14ac:dyDescent="0.2">
      <c r="B55" s="222"/>
      <c r="C55" s="176"/>
      <c r="D55" s="178"/>
      <c r="E55" s="178"/>
      <c r="F55" s="180"/>
      <c r="G55" s="25" t="s">
        <v>34</v>
      </c>
      <c r="H55" s="23">
        <f>SUM(I55:Q55)</f>
        <v>0</v>
      </c>
      <c r="I55" s="24">
        <v>0</v>
      </c>
      <c r="J55" s="57">
        <v>0</v>
      </c>
      <c r="K55" s="72">
        <v>0</v>
      </c>
      <c r="L55" s="84">
        <v>0</v>
      </c>
      <c r="M55" s="117">
        <v>0</v>
      </c>
      <c r="N55" s="105">
        <v>0</v>
      </c>
      <c r="O55" s="23">
        <v>0</v>
      </c>
      <c r="P55" s="23">
        <v>0</v>
      </c>
      <c r="Q55" s="23">
        <v>0</v>
      </c>
      <c r="R55" s="132"/>
      <c r="S55" s="132"/>
      <c r="T55" s="132"/>
      <c r="U55" s="132"/>
      <c r="V55" s="132"/>
      <c r="W55" s="132"/>
      <c r="X55" s="132"/>
      <c r="Y55" s="132"/>
      <c r="Z55" s="132"/>
      <c r="AA55" s="132"/>
      <c r="AB55" s="132"/>
      <c r="AC55" s="132"/>
    </row>
    <row r="56" spans="1:29" ht="28.5" customHeight="1" thickBot="1" x14ac:dyDescent="0.25">
      <c r="B56" s="304"/>
      <c r="C56" s="183"/>
      <c r="D56" s="179"/>
      <c r="E56" s="179"/>
      <c r="F56" s="181"/>
      <c r="G56" s="25" t="s">
        <v>35</v>
      </c>
      <c r="H56" s="23">
        <f>SUM(I56:Q56)</f>
        <v>0</v>
      </c>
      <c r="I56" s="24">
        <v>0</v>
      </c>
      <c r="J56" s="57">
        <v>0</v>
      </c>
      <c r="K56" s="72">
        <v>0</v>
      </c>
      <c r="L56" s="84">
        <v>0</v>
      </c>
      <c r="M56" s="117">
        <v>0</v>
      </c>
      <c r="N56" s="105">
        <v>0</v>
      </c>
      <c r="O56" s="23">
        <v>0</v>
      </c>
      <c r="P56" s="23">
        <v>0</v>
      </c>
      <c r="Q56" s="23">
        <v>0</v>
      </c>
      <c r="R56" s="158"/>
      <c r="S56" s="158"/>
      <c r="T56" s="158"/>
      <c r="U56" s="158"/>
      <c r="V56" s="158"/>
      <c r="W56" s="158"/>
      <c r="X56" s="158"/>
      <c r="Y56" s="158"/>
      <c r="Z56" s="158"/>
      <c r="AA56" s="158"/>
      <c r="AB56" s="158"/>
      <c r="AC56" s="158"/>
    </row>
    <row r="57" spans="1:29" ht="28.5" customHeight="1" x14ac:dyDescent="0.2">
      <c r="A57" s="18" t="s">
        <v>58</v>
      </c>
      <c r="B57" s="209" t="s">
        <v>59</v>
      </c>
      <c r="C57" s="261" t="s">
        <v>60</v>
      </c>
      <c r="D57" s="296"/>
      <c r="E57" s="296"/>
      <c r="F57" s="297"/>
      <c r="G57" s="29" t="s">
        <v>28</v>
      </c>
      <c r="H57" s="20">
        <f>H58+H63</f>
        <v>7974211.7000000002</v>
      </c>
      <c r="I57" s="31">
        <f>I58+I63</f>
        <v>874520</v>
      </c>
      <c r="J57" s="59">
        <f>J58+J63</f>
        <v>799518.55</v>
      </c>
      <c r="K57" s="74">
        <f t="shared" ref="K57:N57" si="59">K58+K63</f>
        <v>626478.26</v>
      </c>
      <c r="L57" s="86">
        <f>L58+L63</f>
        <v>979766.82000000007</v>
      </c>
      <c r="M57" s="119">
        <f t="shared" si="59"/>
        <v>1196013.06</v>
      </c>
      <c r="N57" s="107">
        <f t="shared" si="59"/>
        <v>1360635.01</v>
      </c>
      <c r="O57" s="30">
        <f t="shared" ref="O57:P57" si="60">O58+O63</f>
        <v>2027703</v>
      </c>
      <c r="P57" s="30">
        <f t="shared" si="60"/>
        <v>53844</v>
      </c>
      <c r="Q57" s="30">
        <f t="shared" ref="Q57" si="61">Q58+Q63</f>
        <v>55733</v>
      </c>
      <c r="R57" s="153" t="s">
        <v>29</v>
      </c>
      <c r="S57" s="153" t="s">
        <v>29</v>
      </c>
      <c r="T57" s="153" t="s">
        <v>29</v>
      </c>
      <c r="U57" s="153" t="s">
        <v>29</v>
      </c>
      <c r="V57" s="153" t="s">
        <v>29</v>
      </c>
      <c r="W57" s="153" t="s">
        <v>29</v>
      </c>
      <c r="X57" s="153" t="s">
        <v>29</v>
      </c>
      <c r="Y57" s="153" t="s">
        <v>29</v>
      </c>
      <c r="Z57" s="153" t="s">
        <v>29</v>
      </c>
      <c r="AA57" s="153" t="s">
        <v>29</v>
      </c>
      <c r="AB57" s="153" t="s">
        <v>29</v>
      </c>
      <c r="AC57" s="153" t="s">
        <v>29</v>
      </c>
    </row>
    <row r="58" spans="1:29" ht="28.5" customHeight="1" x14ac:dyDescent="0.2">
      <c r="B58" s="259"/>
      <c r="C58" s="298"/>
      <c r="D58" s="299"/>
      <c r="E58" s="299"/>
      <c r="F58" s="300"/>
      <c r="G58" s="25" t="s">
        <v>30</v>
      </c>
      <c r="H58" s="23">
        <f>SUM(I58:Q58)</f>
        <v>1494210.96</v>
      </c>
      <c r="I58" s="24">
        <f t="shared" ref="I58:N58" si="62">I59+I60+I61+I62</f>
        <v>63822</v>
      </c>
      <c r="J58" s="57">
        <f t="shared" si="62"/>
        <v>97780.32</v>
      </c>
      <c r="K58" s="72">
        <f t="shared" si="62"/>
        <v>139628.97</v>
      </c>
      <c r="L58" s="84">
        <f>L59+L60+L61+L62</f>
        <v>251228.02</v>
      </c>
      <c r="M58" s="117">
        <f t="shared" si="62"/>
        <v>209050.64</v>
      </c>
      <c r="N58" s="105">
        <f t="shared" si="62"/>
        <v>208193.01</v>
      </c>
      <c r="O58" s="23">
        <f t="shared" ref="O58:P58" si="63">O59+O60+O61+O62</f>
        <v>414931</v>
      </c>
      <c r="P58" s="23">
        <f t="shared" si="63"/>
        <v>53844</v>
      </c>
      <c r="Q58" s="23">
        <f t="shared" ref="Q58" si="64">Q59+Q60+Q61+Q62</f>
        <v>55733</v>
      </c>
      <c r="R58" s="135"/>
      <c r="S58" s="135"/>
      <c r="T58" s="135"/>
      <c r="U58" s="135"/>
      <c r="V58" s="135"/>
      <c r="W58" s="135"/>
      <c r="X58" s="135"/>
      <c r="Y58" s="135"/>
      <c r="Z58" s="135"/>
      <c r="AA58" s="135"/>
      <c r="AB58" s="135"/>
      <c r="AC58" s="135"/>
    </row>
    <row r="59" spans="1:29" ht="28.5" customHeight="1" x14ac:dyDescent="0.2">
      <c r="B59" s="259"/>
      <c r="C59" s="298"/>
      <c r="D59" s="299"/>
      <c r="E59" s="299"/>
      <c r="F59" s="300"/>
      <c r="G59" s="25" t="s">
        <v>31</v>
      </c>
      <c r="H59" s="23">
        <f>SUM(I59:Q59)</f>
        <v>1144221.96</v>
      </c>
      <c r="I59" s="24">
        <f t="shared" ref="I59:K62" si="65">I66+I80+I73+I87</f>
        <v>36804</v>
      </c>
      <c r="J59" s="57">
        <f>J66+J80+J73+J87</f>
        <v>68777.320000000007</v>
      </c>
      <c r="K59" s="72">
        <f t="shared" si="65"/>
        <v>111260.97</v>
      </c>
      <c r="L59" s="84">
        <f t="shared" ref="L59:Q59" si="66">L66+L80+L73+L87</f>
        <v>221694.02</v>
      </c>
      <c r="M59" s="117">
        <f t="shared" si="66"/>
        <v>173362.64</v>
      </c>
      <c r="N59" s="105">
        <f t="shared" si="66"/>
        <v>165373.01</v>
      </c>
      <c r="O59" s="23">
        <f t="shared" si="66"/>
        <v>366950</v>
      </c>
      <c r="P59" s="23">
        <f t="shared" si="66"/>
        <v>0</v>
      </c>
      <c r="Q59" s="23">
        <f t="shared" si="66"/>
        <v>0</v>
      </c>
      <c r="R59" s="135"/>
      <c r="S59" s="135"/>
      <c r="T59" s="135"/>
      <c r="U59" s="135"/>
      <c r="V59" s="135"/>
      <c r="W59" s="135"/>
      <c r="X59" s="135"/>
      <c r="Y59" s="135"/>
      <c r="Z59" s="135"/>
      <c r="AA59" s="135"/>
      <c r="AB59" s="135"/>
      <c r="AC59" s="135"/>
    </row>
    <row r="60" spans="1:29" ht="28.5" customHeight="1" x14ac:dyDescent="0.2">
      <c r="B60" s="259"/>
      <c r="C60" s="298"/>
      <c r="D60" s="299"/>
      <c r="E60" s="299"/>
      <c r="F60" s="300"/>
      <c r="G60" s="25" t="s">
        <v>32</v>
      </c>
      <c r="H60" s="23">
        <f t="shared" ref="H60" si="67">SUM(I60:O60)</f>
        <v>240412</v>
      </c>
      <c r="I60" s="24">
        <f t="shared" si="65"/>
        <v>27018</v>
      </c>
      <c r="J60" s="57">
        <f t="shared" si="65"/>
        <v>29003</v>
      </c>
      <c r="K60" s="72">
        <f t="shared" si="65"/>
        <v>28368</v>
      </c>
      <c r="L60" s="84">
        <f t="shared" ref="L60:N62" si="68">L67+L81+L74+L88+L123</f>
        <v>29534</v>
      </c>
      <c r="M60" s="117">
        <f t="shared" si="68"/>
        <v>35688</v>
      </c>
      <c r="N60" s="105">
        <f t="shared" si="68"/>
        <v>42820</v>
      </c>
      <c r="O60" s="23">
        <f t="shared" ref="N60:O62" si="69">O67+O81+O74+O88</f>
        <v>47981</v>
      </c>
      <c r="P60" s="23">
        <f t="shared" ref="P60:Q60" si="70">P67+P81+P74+P88</f>
        <v>53844</v>
      </c>
      <c r="Q60" s="23">
        <f t="shared" si="70"/>
        <v>55733</v>
      </c>
      <c r="R60" s="135"/>
      <c r="S60" s="135"/>
      <c r="T60" s="135"/>
      <c r="U60" s="135"/>
      <c r="V60" s="135"/>
      <c r="W60" s="135"/>
      <c r="X60" s="135"/>
      <c r="Y60" s="135"/>
      <c r="Z60" s="135"/>
      <c r="AA60" s="135"/>
      <c r="AB60" s="135"/>
      <c r="AC60" s="135"/>
    </row>
    <row r="61" spans="1:29" ht="28.5" customHeight="1" x14ac:dyDescent="0.2">
      <c r="B61" s="259"/>
      <c r="C61" s="298"/>
      <c r="D61" s="299"/>
      <c r="E61" s="299"/>
      <c r="F61" s="300"/>
      <c r="G61" s="25" t="s">
        <v>33</v>
      </c>
      <c r="H61" s="23">
        <f>SUM(I61:Q61)</f>
        <v>0</v>
      </c>
      <c r="I61" s="24">
        <f t="shared" si="65"/>
        <v>0</v>
      </c>
      <c r="J61" s="57">
        <f t="shared" si="65"/>
        <v>0</v>
      </c>
      <c r="K61" s="72">
        <f t="shared" si="65"/>
        <v>0</v>
      </c>
      <c r="L61" s="84">
        <f t="shared" si="68"/>
        <v>0</v>
      </c>
      <c r="M61" s="117">
        <f t="shared" si="68"/>
        <v>0</v>
      </c>
      <c r="N61" s="105">
        <f t="shared" si="69"/>
        <v>0</v>
      </c>
      <c r="O61" s="23">
        <f t="shared" si="69"/>
        <v>0</v>
      </c>
      <c r="P61" s="23">
        <f t="shared" ref="P61:Q61" si="71">P68+P82+P75+P89</f>
        <v>0</v>
      </c>
      <c r="Q61" s="23">
        <f t="shared" si="71"/>
        <v>0</v>
      </c>
      <c r="R61" s="135"/>
      <c r="S61" s="135"/>
      <c r="T61" s="135"/>
      <c r="U61" s="135"/>
      <c r="V61" s="135"/>
      <c r="W61" s="135"/>
      <c r="X61" s="135"/>
      <c r="Y61" s="135"/>
      <c r="Z61" s="135"/>
      <c r="AA61" s="135"/>
      <c r="AB61" s="135"/>
      <c r="AC61" s="135"/>
    </row>
    <row r="62" spans="1:29" ht="28.5" customHeight="1" x14ac:dyDescent="0.2">
      <c r="B62" s="259"/>
      <c r="C62" s="298"/>
      <c r="D62" s="299"/>
      <c r="E62" s="299"/>
      <c r="F62" s="300"/>
      <c r="G62" s="25" t="s">
        <v>34</v>
      </c>
      <c r="H62" s="23">
        <f>SUM(I62:Q62)</f>
        <v>0</v>
      </c>
      <c r="I62" s="24">
        <f t="shared" si="65"/>
        <v>0</v>
      </c>
      <c r="J62" s="57">
        <f t="shared" si="65"/>
        <v>0</v>
      </c>
      <c r="K62" s="72">
        <f t="shared" si="65"/>
        <v>0</v>
      </c>
      <c r="L62" s="84">
        <f t="shared" si="68"/>
        <v>0</v>
      </c>
      <c r="M62" s="117">
        <f t="shared" si="68"/>
        <v>0</v>
      </c>
      <c r="N62" s="105">
        <f t="shared" si="69"/>
        <v>0</v>
      </c>
      <c r="O62" s="23">
        <f t="shared" si="69"/>
        <v>0</v>
      </c>
      <c r="P62" s="23">
        <f t="shared" ref="P62:Q62" si="72">P69+P83+P76+P90</f>
        <v>0</v>
      </c>
      <c r="Q62" s="23">
        <f t="shared" si="72"/>
        <v>0</v>
      </c>
      <c r="R62" s="135"/>
      <c r="S62" s="135"/>
      <c r="T62" s="135"/>
      <c r="U62" s="135"/>
      <c r="V62" s="135"/>
      <c r="W62" s="135"/>
      <c r="X62" s="135"/>
      <c r="Y62" s="135"/>
      <c r="Z62" s="135"/>
      <c r="AA62" s="135"/>
      <c r="AB62" s="135"/>
      <c r="AC62" s="135"/>
    </row>
    <row r="63" spans="1:29" ht="28.5" customHeight="1" thickBot="1" x14ac:dyDescent="0.25">
      <c r="B63" s="260"/>
      <c r="C63" s="301"/>
      <c r="D63" s="302"/>
      <c r="E63" s="302"/>
      <c r="F63" s="303"/>
      <c r="G63" s="26" t="s">
        <v>35</v>
      </c>
      <c r="H63" s="23">
        <f>SUM(I63:Q63)</f>
        <v>6480000.7400000002</v>
      </c>
      <c r="I63" s="28">
        <f>I70+I77+I84+I91</f>
        <v>810698</v>
      </c>
      <c r="J63" s="58">
        <f>J70+J77+J84+J91</f>
        <v>701738.23</v>
      </c>
      <c r="K63" s="73">
        <f>K70+K77+K84+K91</f>
        <v>486849.29</v>
      </c>
      <c r="L63" s="85">
        <f>L70+L77+L84+L91+L126</f>
        <v>728538.8</v>
      </c>
      <c r="M63" s="118">
        <f>M70+M77+M84+M91+M126</f>
        <v>986962.42</v>
      </c>
      <c r="N63" s="106">
        <f>N70+N77+N84+N91+N126</f>
        <v>1152442</v>
      </c>
      <c r="O63" s="27">
        <f>O70+O77+O84+O91</f>
        <v>1612772</v>
      </c>
      <c r="P63" s="27">
        <f>P70+P77+P84+P91</f>
        <v>0</v>
      </c>
      <c r="Q63" s="27">
        <f>Q70+Q77+Q84+Q91</f>
        <v>0</v>
      </c>
      <c r="R63" s="154"/>
      <c r="S63" s="154"/>
      <c r="T63" s="154"/>
      <c r="U63" s="154"/>
      <c r="V63" s="154"/>
      <c r="W63" s="154"/>
      <c r="X63" s="154"/>
      <c r="Y63" s="154"/>
      <c r="Z63" s="154"/>
      <c r="AA63" s="154"/>
      <c r="AB63" s="154"/>
      <c r="AC63" s="154"/>
    </row>
    <row r="64" spans="1:29" ht="28.5" customHeight="1" x14ac:dyDescent="0.2">
      <c r="A64" s="18" t="s">
        <v>61</v>
      </c>
      <c r="B64" s="293" t="s">
        <v>62</v>
      </c>
      <c r="C64" s="176" t="s">
        <v>63</v>
      </c>
      <c r="D64" s="177">
        <v>2019</v>
      </c>
      <c r="E64" s="177">
        <v>2027</v>
      </c>
      <c r="F64" s="176" t="s">
        <v>42</v>
      </c>
      <c r="G64" s="32" t="s">
        <v>28</v>
      </c>
      <c r="H64" s="20">
        <f>H65+H70</f>
        <v>349989</v>
      </c>
      <c r="I64" s="21">
        <f t="shared" ref="I64:N64" si="73">I65+I70</f>
        <v>27018</v>
      </c>
      <c r="J64" s="56">
        <f t="shared" si="73"/>
        <v>29003</v>
      </c>
      <c r="K64" s="71">
        <f t="shared" si="73"/>
        <v>28368</v>
      </c>
      <c r="L64" s="83">
        <f t="shared" si="73"/>
        <v>29534</v>
      </c>
      <c r="M64" s="116">
        <f t="shared" si="73"/>
        <v>35688</v>
      </c>
      <c r="N64" s="104">
        <f t="shared" si="73"/>
        <v>42820</v>
      </c>
      <c r="O64" s="20">
        <f t="shared" ref="O64:P64" si="74">O65+O70</f>
        <v>47981</v>
      </c>
      <c r="P64" s="20">
        <f t="shared" si="74"/>
        <v>53844</v>
      </c>
      <c r="Q64" s="20">
        <f t="shared" ref="Q64" si="75">Q65+Q70</f>
        <v>55733</v>
      </c>
      <c r="R64" s="131" t="s">
        <v>64</v>
      </c>
      <c r="S64" s="132" t="s">
        <v>44</v>
      </c>
      <c r="T64" s="143">
        <v>99</v>
      </c>
      <c r="U64" s="143">
        <v>99</v>
      </c>
      <c r="V64" s="143">
        <v>99</v>
      </c>
      <c r="W64" s="143">
        <v>99</v>
      </c>
      <c r="X64" s="143">
        <v>99</v>
      </c>
      <c r="Y64" s="143">
        <v>99</v>
      </c>
      <c r="Z64" s="143">
        <v>99</v>
      </c>
      <c r="AA64" s="143">
        <v>99</v>
      </c>
      <c r="AB64" s="143">
        <v>99</v>
      </c>
      <c r="AC64" s="143">
        <v>99</v>
      </c>
    </row>
    <row r="65" spans="1:29" ht="28.5" customHeight="1" x14ac:dyDescent="0.2">
      <c r="B65" s="174"/>
      <c r="C65" s="294"/>
      <c r="D65" s="178"/>
      <c r="E65" s="178"/>
      <c r="F65" s="180"/>
      <c r="G65" s="25" t="s">
        <v>30</v>
      </c>
      <c r="H65" s="23">
        <f>SUM(I65:Q65)</f>
        <v>349989</v>
      </c>
      <c r="I65" s="24">
        <f t="shared" ref="I65:N65" si="76">I66+I67+I68+I69</f>
        <v>27018</v>
      </c>
      <c r="J65" s="57">
        <f t="shared" si="76"/>
        <v>29003</v>
      </c>
      <c r="K65" s="72">
        <f t="shared" si="76"/>
        <v>28368</v>
      </c>
      <c r="L65" s="84">
        <f t="shared" si="76"/>
        <v>29534</v>
      </c>
      <c r="M65" s="117">
        <f t="shared" si="76"/>
        <v>35688</v>
      </c>
      <c r="N65" s="105">
        <f t="shared" si="76"/>
        <v>42820</v>
      </c>
      <c r="O65" s="23">
        <f t="shared" ref="O65:P65" si="77">O66+O67+O68+O69</f>
        <v>47981</v>
      </c>
      <c r="P65" s="23">
        <f t="shared" si="77"/>
        <v>53844</v>
      </c>
      <c r="Q65" s="23">
        <f t="shared" ref="Q65" si="78">Q66+Q67+Q68+Q69</f>
        <v>55733</v>
      </c>
      <c r="R65" s="132"/>
      <c r="S65" s="132"/>
      <c r="T65" s="143"/>
      <c r="U65" s="143"/>
      <c r="V65" s="143"/>
      <c r="W65" s="143"/>
      <c r="X65" s="143"/>
      <c r="Y65" s="143"/>
      <c r="Z65" s="143"/>
      <c r="AA65" s="143"/>
      <c r="AB65" s="143"/>
      <c r="AC65" s="143"/>
    </row>
    <row r="66" spans="1:29" ht="28.5" customHeight="1" x14ac:dyDescent="0.2">
      <c r="B66" s="174"/>
      <c r="C66" s="294"/>
      <c r="D66" s="178"/>
      <c r="E66" s="178"/>
      <c r="F66" s="180"/>
      <c r="G66" s="25" t="s">
        <v>31</v>
      </c>
      <c r="H66" s="23">
        <f>SUM(I66:Q66)</f>
        <v>0</v>
      </c>
      <c r="I66" s="24">
        <v>0</v>
      </c>
      <c r="J66" s="57">
        <v>0</v>
      </c>
      <c r="K66" s="72">
        <v>0</v>
      </c>
      <c r="L66" s="84">
        <v>0</v>
      </c>
      <c r="M66" s="117">
        <v>0</v>
      </c>
      <c r="N66" s="105">
        <v>0</v>
      </c>
      <c r="O66" s="23">
        <v>0</v>
      </c>
      <c r="P66" s="23">
        <v>0</v>
      </c>
      <c r="Q66" s="23">
        <v>0</v>
      </c>
      <c r="R66" s="132"/>
      <c r="S66" s="132"/>
      <c r="T66" s="143"/>
      <c r="U66" s="143"/>
      <c r="V66" s="143"/>
      <c r="W66" s="143"/>
      <c r="X66" s="143"/>
      <c r="Y66" s="143"/>
      <c r="Z66" s="143"/>
      <c r="AA66" s="143"/>
      <c r="AB66" s="143"/>
      <c r="AC66" s="143"/>
    </row>
    <row r="67" spans="1:29" ht="28.5" customHeight="1" x14ac:dyDescent="0.2">
      <c r="B67" s="174"/>
      <c r="C67" s="294"/>
      <c r="D67" s="178"/>
      <c r="E67" s="178"/>
      <c r="F67" s="180"/>
      <c r="G67" s="25" t="s">
        <v>32</v>
      </c>
      <c r="H67" s="23">
        <f t="shared" ref="H67" si="79">SUM(I67:O67)</f>
        <v>240412</v>
      </c>
      <c r="I67" s="24">
        <v>27018</v>
      </c>
      <c r="J67" s="57">
        <v>29003</v>
      </c>
      <c r="K67" s="72">
        <v>28368</v>
      </c>
      <c r="L67" s="84">
        <v>29534</v>
      </c>
      <c r="M67" s="117">
        <v>35688</v>
      </c>
      <c r="N67" s="105">
        <v>42820</v>
      </c>
      <c r="O67" s="23">
        <v>47981</v>
      </c>
      <c r="P67" s="23">
        <f>50508+3336</f>
        <v>53844</v>
      </c>
      <c r="Q67" s="23">
        <f>52409+3324</f>
        <v>55733</v>
      </c>
      <c r="R67" s="132"/>
      <c r="S67" s="132"/>
      <c r="T67" s="143"/>
      <c r="U67" s="143"/>
      <c r="V67" s="143"/>
      <c r="W67" s="143"/>
      <c r="X67" s="143"/>
      <c r="Y67" s="143"/>
      <c r="Z67" s="143"/>
      <c r="AA67" s="143"/>
      <c r="AB67" s="143"/>
      <c r="AC67" s="143"/>
    </row>
    <row r="68" spans="1:29" ht="28.5" customHeight="1" x14ac:dyDescent="0.2">
      <c r="B68" s="174"/>
      <c r="C68" s="294"/>
      <c r="D68" s="178"/>
      <c r="E68" s="178"/>
      <c r="F68" s="180"/>
      <c r="G68" s="25" t="s">
        <v>33</v>
      </c>
      <c r="H68" s="23">
        <f>SUM(I68:Q68)</f>
        <v>0</v>
      </c>
      <c r="I68" s="24">
        <v>0</v>
      </c>
      <c r="J68" s="57">
        <v>0</v>
      </c>
      <c r="K68" s="72">
        <v>0</v>
      </c>
      <c r="L68" s="84">
        <v>0</v>
      </c>
      <c r="M68" s="117">
        <v>0</v>
      </c>
      <c r="N68" s="105">
        <v>0</v>
      </c>
      <c r="O68" s="23">
        <v>0</v>
      </c>
      <c r="P68" s="23">
        <v>0</v>
      </c>
      <c r="Q68" s="23">
        <v>0</v>
      </c>
      <c r="R68" s="132"/>
      <c r="S68" s="132"/>
      <c r="T68" s="143"/>
      <c r="U68" s="143"/>
      <c r="V68" s="143"/>
      <c r="W68" s="143"/>
      <c r="X68" s="143"/>
      <c r="Y68" s="143"/>
      <c r="Z68" s="143"/>
      <c r="AA68" s="143"/>
      <c r="AB68" s="143"/>
      <c r="AC68" s="143"/>
    </row>
    <row r="69" spans="1:29" ht="28.5" customHeight="1" x14ac:dyDescent="0.2">
      <c r="B69" s="174"/>
      <c r="C69" s="294"/>
      <c r="D69" s="178"/>
      <c r="E69" s="178"/>
      <c r="F69" s="180"/>
      <c r="G69" s="25" t="s">
        <v>34</v>
      </c>
      <c r="H69" s="23">
        <f>SUM(I69:Q69)</f>
        <v>0</v>
      </c>
      <c r="I69" s="24">
        <v>0</v>
      </c>
      <c r="J69" s="57">
        <v>0</v>
      </c>
      <c r="K69" s="72">
        <v>0</v>
      </c>
      <c r="L69" s="84">
        <v>0</v>
      </c>
      <c r="M69" s="117">
        <v>0</v>
      </c>
      <c r="N69" s="105">
        <v>0</v>
      </c>
      <c r="O69" s="23">
        <v>0</v>
      </c>
      <c r="P69" s="23">
        <v>0</v>
      </c>
      <c r="Q69" s="23">
        <v>0</v>
      </c>
      <c r="R69" s="132"/>
      <c r="S69" s="132"/>
      <c r="T69" s="143"/>
      <c r="U69" s="143"/>
      <c r="V69" s="143"/>
      <c r="W69" s="143"/>
      <c r="X69" s="143"/>
      <c r="Y69" s="143"/>
      <c r="Z69" s="143"/>
      <c r="AA69" s="143"/>
      <c r="AB69" s="143"/>
      <c r="AC69" s="143"/>
    </row>
    <row r="70" spans="1:29" ht="28.5" customHeight="1" x14ac:dyDescent="0.2">
      <c r="B70" s="182"/>
      <c r="C70" s="295"/>
      <c r="D70" s="179"/>
      <c r="E70" s="179"/>
      <c r="F70" s="181"/>
      <c r="G70" s="25" t="s">
        <v>35</v>
      </c>
      <c r="H70" s="23">
        <f>SUM(I70:Q70)</f>
        <v>0</v>
      </c>
      <c r="I70" s="24">
        <v>0</v>
      </c>
      <c r="J70" s="57">
        <v>0</v>
      </c>
      <c r="K70" s="72">
        <v>0</v>
      </c>
      <c r="L70" s="84">
        <v>0</v>
      </c>
      <c r="M70" s="117">
        <v>0</v>
      </c>
      <c r="N70" s="105">
        <v>0</v>
      </c>
      <c r="O70" s="23">
        <v>0</v>
      </c>
      <c r="P70" s="23">
        <v>0</v>
      </c>
      <c r="Q70" s="23">
        <v>0</v>
      </c>
      <c r="R70" s="158"/>
      <c r="S70" s="158"/>
      <c r="T70" s="144"/>
      <c r="U70" s="144"/>
      <c r="V70" s="144"/>
      <c r="W70" s="144"/>
      <c r="X70" s="144"/>
      <c r="Y70" s="144"/>
      <c r="Z70" s="144"/>
      <c r="AA70" s="144"/>
      <c r="AB70" s="144"/>
      <c r="AC70" s="144"/>
    </row>
    <row r="71" spans="1:29" ht="28.5" customHeight="1" x14ac:dyDescent="0.2">
      <c r="A71" s="1" t="s">
        <v>65</v>
      </c>
      <c r="B71" s="173" t="s">
        <v>66</v>
      </c>
      <c r="C71" s="175" t="s">
        <v>67</v>
      </c>
      <c r="D71" s="177">
        <v>2019</v>
      </c>
      <c r="E71" s="177">
        <v>2027</v>
      </c>
      <c r="F71" s="176" t="s">
        <v>42</v>
      </c>
      <c r="G71" s="33" t="s">
        <v>28</v>
      </c>
      <c r="H71" s="20">
        <f>H72+H77</f>
        <v>539997.62</v>
      </c>
      <c r="I71" s="35">
        <f t="shared" ref="I71:N71" si="80">I72+I77</f>
        <v>0</v>
      </c>
      <c r="J71" s="60">
        <f t="shared" si="80"/>
        <v>0</v>
      </c>
      <c r="K71" s="75">
        <f t="shared" si="80"/>
        <v>49427.46</v>
      </c>
      <c r="L71" s="87">
        <f t="shared" si="80"/>
        <v>70000</v>
      </c>
      <c r="M71" s="120">
        <f t="shared" si="80"/>
        <v>105570.64</v>
      </c>
      <c r="N71" s="108">
        <f t="shared" si="80"/>
        <v>129999.52</v>
      </c>
      <c r="O71" s="34">
        <f t="shared" ref="O71:P71" si="81">O72+O77</f>
        <v>185000</v>
      </c>
      <c r="P71" s="34">
        <f t="shared" si="81"/>
        <v>0</v>
      </c>
      <c r="Q71" s="34">
        <f t="shared" ref="Q71" si="82">Q72+Q77</f>
        <v>0</v>
      </c>
      <c r="R71" s="137" t="s">
        <v>68</v>
      </c>
      <c r="S71" s="137" t="s">
        <v>44</v>
      </c>
      <c r="T71" s="137">
        <v>0</v>
      </c>
      <c r="U71" s="137">
        <v>0</v>
      </c>
      <c r="V71" s="137">
        <v>0</v>
      </c>
      <c r="W71" s="137">
        <v>0</v>
      </c>
      <c r="X71" s="137">
        <v>0</v>
      </c>
      <c r="Y71" s="137">
        <v>0</v>
      </c>
      <c r="Z71" s="137">
        <v>0</v>
      </c>
      <c r="AA71" s="137">
        <v>0</v>
      </c>
      <c r="AB71" s="137">
        <v>0</v>
      </c>
      <c r="AC71" s="137">
        <v>0</v>
      </c>
    </row>
    <row r="72" spans="1:29" ht="28.5" customHeight="1" x14ac:dyDescent="0.2">
      <c r="B72" s="174"/>
      <c r="C72" s="176"/>
      <c r="D72" s="178"/>
      <c r="E72" s="178"/>
      <c r="F72" s="180"/>
      <c r="G72" s="25" t="s">
        <v>30</v>
      </c>
      <c r="H72" s="23">
        <f>SUM(I72:Q72)</f>
        <v>539997.62</v>
      </c>
      <c r="I72" s="24">
        <f t="shared" ref="I72:N72" si="83">I73+I74+I75+I76</f>
        <v>0</v>
      </c>
      <c r="J72" s="57">
        <f t="shared" si="83"/>
        <v>0</v>
      </c>
      <c r="K72" s="72">
        <f t="shared" si="83"/>
        <v>49427.46</v>
      </c>
      <c r="L72" s="84">
        <f t="shared" si="83"/>
        <v>70000</v>
      </c>
      <c r="M72" s="117">
        <f t="shared" si="83"/>
        <v>105570.64</v>
      </c>
      <c r="N72" s="105">
        <f t="shared" si="83"/>
        <v>129999.52</v>
      </c>
      <c r="O72" s="23">
        <f t="shared" ref="O72:P72" si="84">O73+O74+O75+O76</f>
        <v>185000</v>
      </c>
      <c r="P72" s="23">
        <f t="shared" si="84"/>
        <v>0</v>
      </c>
      <c r="Q72" s="23">
        <f t="shared" ref="Q72" si="85">Q73+Q74+Q75+Q76</f>
        <v>0</v>
      </c>
      <c r="R72" s="132"/>
      <c r="S72" s="132"/>
      <c r="T72" s="132"/>
      <c r="U72" s="132"/>
      <c r="V72" s="132"/>
      <c r="W72" s="132"/>
      <c r="X72" s="132"/>
      <c r="Y72" s="132"/>
      <c r="Z72" s="132"/>
      <c r="AA72" s="132"/>
      <c r="AB72" s="132"/>
      <c r="AC72" s="132"/>
    </row>
    <row r="73" spans="1:29" ht="28.5" customHeight="1" x14ac:dyDescent="0.2">
      <c r="B73" s="174"/>
      <c r="C73" s="176"/>
      <c r="D73" s="178"/>
      <c r="E73" s="178"/>
      <c r="F73" s="180"/>
      <c r="G73" s="25" t="s">
        <v>31</v>
      </c>
      <c r="H73" s="23">
        <f>SUM(I73:Q73)</f>
        <v>539997.62</v>
      </c>
      <c r="I73" s="24">
        <v>0</v>
      </c>
      <c r="J73" s="57">
        <v>0</v>
      </c>
      <c r="K73" s="72">
        <v>49427.46</v>
      </c>
      <c r="L73" s="84">
        <v>70000</v>
      </c>
      <c r="M73" s="117">
        <v>105570.64</v>
      </c>
      <c r="N73" s="105">
        <v>129999.52</v>
      </c>
      <c r="O73" s="23">
        <v>185000</v>
      </c>
      <c r="P73" s="23">
        <v>0</v>
      </c>
      <c r="Q73" s="23">
        <v>0</v>
      </c>
      <c r="R73" s="132"/>
      <c r="S73" s="132"/>
      <c r="T73" s="132"/>
      <c r="U73" s="132"/>
      <c r="V73" s="132"/>
      <c r="W73" s="132"/>
      <c r="X73" s="132"/>
      <c r="Y73" s="132"/>
      <c r="Z73" s="132"/>
      <c r="AA73" s="132"/>
      <c r="AB73" s="132"/>
      <c r="AC73" s="132"/>
    </row>
    <row r="74" spans="1:29" ht="28.5" customHeight="1" x14ac:dyDescent="0.2">
      <c r="B74" s="174"/>
      <c r="C74" s="176"/>
      <c r="D74" s="178"/>
      <c r="E74" s="178"/>
      <c r="F74" s="180"/>
      <c r="G74" s="25" t="s">
        <v>32</v>
      </c>
      <c r="H74" s="23">
        <f t="shared" ref="H74" si="86">SUM(I74:O74)</f>
        <v>0</v>
      </c>
      <c r="I74" s="24">
        <v>0</v>
      </c>
      <c r="J74" s="57">
        <v>0</v>
      </c>
      <c r="K74" s="72">
        <v>0</v>
      </c>
      <c r="L74" s="84">
        <v>0</v>
      </c>
      <c r="M74" s="117">
        <v>0</v>
      </c>
      <c r="N74" s="105">
        <v>0</v>
      </c>
      <c r="O74" s="23">
        <v>0</v>
      </c>
      <c r="P74" s="23">
        <v>0</v>
      </c>
      <c r="Q74" s="23">
        <v>0</v>
      </c>
      <c r="R74" s="132"/>
      <c r="S74" s="132"/>
      <c r="T74" s="132"/>
      <c r="U74" s="132"/>
      <c r="V74" s="132"/>
      <c r="W74" s="132"/>
      <c r="X74" s="132"/>
      <c r="Y74" s="132"/>
      <c r="Z74" s="132"/>
      <c r="AA74" s="132"/>
      <c r="AB74" s="132"/>
      <c r="AC74" s="132"/>
    </row>
    <row r="75" spans="1:29" ht="28.5" customHeight="1" x14ac:dyDescent="0.2">
      <c r="B75" s="174"/>
      <c r="C75" s="176"/>
      <c r="D75" s="178"/>
      <c r="E75" s="178"/>
      <c r="F75" s="180"/>
      <c r="G75" s="25" t="s">
        <v>33</v>
      </c>
      <c r="H75" s="23">
        <f>SUM(I75:Q75)</f>
        <v>0</v>
      </c>
      <c r="I75" s="24">
        <v>0</v>
      </c>
      <c r="J75" s="57">
        <v>0</v>
      </c>
      <c r="K75" s="72">
        <v>0</v>
      </c>
      <c r="L75" s="84">
        <v>0</v>
      </c>
      <c r="M75" s="117">
        <v>0</v>
      </c>
      <c r="N75" s="105">
        <v>0</v>
      </c>
      <c r="O75" s="23">
        <v>0</v>
      </c>
      <c r="P75" s="23">
        <v>0</v>
      </c>
      <c r="Q75" s="23">
        <v>0</v>
      </c>
      <c r="R75" s="132"/>
      <c r="S75" s="132"/>
      <c r="T75" s="132"/>
      <c r="U75" s="132"/>
      <c r="V75" s="132"/>
      <c r="W75" s="132"/>
      <c r="X75" s="132"/>
      <c r="Y75" s="132"/>
      <c r="Z75" s="132"/>
      <c r="AA75" s="132"/>
      <c r="AB75" s="132"/>
      <c r="AC75" s="132"/>
    </row>
    <row r="76" spans="1:29" ht="28.5" customHeight="1" x14ac:dyDescent="0.2">
      <c r="B76" s="174"/>
      <c r="C76" s="176"/>
      <c r="D76" s="178"/>
      <c r="E76" s="178"/>
      <c r="F76" s="180"/>
      <c r="G76" s="25" t="s">
        <v>34</v>
      </c>
      <c r="H76" s="23">
        <f>SUM(I76:Q76)</f>
        <v>0</v>
      </c>
      <c r="I76" s="24">
        <v>0</v>
      </c>
      <c r="J76" s="57">
        <v>0</v>
      </c>
      <c r="K76" s="72">
        <v>0</v>
      </c>
      <c r="L76" s="84">
        <v>0</v>
      </c>
      <c r="M76" s="117">
        <v>0</v>
      </c>
      <c r="N76" s="105">
        <v>0</v>
      </c>
      <c r="O76" s="23">
        <v>0</v>
      </c>
      <c r="P76" s="23">
        <v>0</v>
      </c>
      <c r="Q76" s="23">
        <v>0</v>
      </c>
      <c r="R76" s="132"/>
      <c r="S76" s="132"/>
      <c r="T76" s="132"/>
      <c r="U76" s="132"/>
      <c r="V76" s="132"/>
      <c r="W76" s="132"/>
      <c r="X76" s="132"/>
      <c r="Y76" s="132"/>
      <c r="Z76" s="132"/>
      <c r="AA76" s="132"/>
      <c r="AB76" s="132"/>
      <c r="AC76" s="132"/>
    </row>
    <row r="77" spans="1:29" ht="28.5" customHeight="1" x14ac:dyDescent="0.2">
      <c r="B77" s="182"/>
      <c r="C77" s="183"/>
      <c r="D77" s="179"/>
      <c r="E77" s="179"/>
      <c r="F77" s="181"/>
      <c r="G77" s="25" t="s">
        <v>35</v>
      </c>
      <c r="H77" s="23">
        <f>SUM(I77:Q77)</f>
        <v>0</v>
      </c>
      <c r="I77" s="24">
        <v>0</v>
      </c>
      <c r="J77" s="57">
        <v>0</v>
      </c>
      <c r="K77" s="72">
        <v>0</v>
      </c>
      <c r="L77" s="84">
        <v>0</v>
      </c>
      <c r="M77" s="117">
        <v>0</v>
      </c>
      <c r="N77" s="105">
        <v>0</v>
      </c>
      <c r="O77" s="23">
        <v>0</v>
      </c>
      <c r="P77" s="23">
        <v>0</v>
      </c>
      <c r="Q77" s="23">
        <v>0</v>
      </c>
      <c r="R77" s="158"/>
      <c r="S77" s="158"/>
      <c r="T77" s="158"/>
      <c r="U77" s="158"/>
      <c r="V77" s="158"/>
      <c r="W77" s="158"/>
      <c r="X77" s="158"/>
      <c r="Y77" s="158"/>
      <c r="Z77" s="158"/>
      <c r="AA77" s="158"/>
      <c r="AB77" s="158"/>
      <c r="AC77" s="158"/>
    </row>
    <row r="78" spans="1:29" ht="28.5" customHeight="1" x14ac:dyDescent="0.2">
      <c r="A78" s="1" t="s">
        <v>65</v>
      </c>
      <c r="B78" s="173" t="s">
        <v>69</v>
      </c>
      <c r="C78" s="291" t="s">
        <v>70</v>
      </c>
      <c r="D78" s="177">
        <v>2019</v>
      </c>
      <c r="E78" s="177">
        <v>2027</v>
      </c>
      <c r="F78" s="176" t="s">
        <v>42</v>
      </c>
      <c r="G78" s="33" t="s">
        <v>28</v>
      </c>
      <c r="H78" s="20">
        <f>H79+H84</f>
        <v>14400</v>
      </c>
      <c r="I78" s="35">
        <f t="shared" ref="I78:N78" si="87">I79+I84</f>
        <v>0</v>
      </c>
      <c r="J78" s="60">
        <f t="shared" si="87"/>
        <v>8400</v>
      </c>
      <c r="K78" s="75">
        <f t="shared" si="87"/>
        <v>0</v>
      </c>
      <c r="L78" s="87">
        <f t="shared" si="87"/>
        <v>0</v>
      </c>
      <c r="M78" s="120">
        <f t="shared" si="87"/>
        <v>0</v>
      </c>
      <c r="N78" s="108">
        <f t="shared" si="87"/>
        <v>1000</v>
      </c>
      <c r="O78" s="34">
        <f t="shared" ref="O78:P78" si="88">O79+O84</f>
        <v>5000</v>
      </c>
      <c r="P78" s="34">
        <f t="shared" si="88"/>
        <v>0</v>
      </c>
      <c r="Q78" s="34">
        <f t="shared" ref="Q78" si="89">Q79+Q84</f>
        <v>0</v>
      </c>
      <c r="R78" s="137" t="s">
        <v>71</v>
      </c>
      <c r="S78" s="137" t="s">
        <v>44</v>
      </c>
      <c r="T78" s="137">
        <v>0</v>
      </c>
      <c r="U78" s="137">
        <v>0</v>
      </c>
      <c r="V78" s="137">
        <v>0</v>
      </c>
      <c r="W78" s="137">
        <v>0</v>
      </c>
      <c r="X78" s="137">
        <v>0</v>
      </c>
      <c r="Y78" s="137">
        <v>0</v>
      </c>
      <c r="Z78" s="137">
        <v>0</v>
      </c>
      <c r="AA78" s="137">
        <v>0</v>
      </c>
      <c r="AB78" s="137">
        <v>0</v>
      </c>
      <c r="AC78" s="137">
        <v>0</v>
      </c>
    </row>
    <row r="79" spans="1:29" ht="28.5" customHeight="1" x14ac:dyDescent="0.2">
      <c r="B79" s="174"/>
      <c r="C79" s="292"/>
      <c r="D79" s="178"/>
      <c r="E79" s="178"/>
      <c r="F79" s="180"/>
      <c r="G79" s="25" t="s">
        <v>30</v>
      </c>
      <c r="H79" s="23">
        <f>SUM(I79:Q79)</f>
        <v>14400</v>
      </c>
      <c r="I79" s="24">
        <f t="shared" ref="I79:N79" si="90">I80+I81+I82+I83</f>
        <v>0</v>
      </c>
      <c r="J79" s="57">
        <f t="shared" si="90"/>
        <v>8400</v>
      </c>
      <c r="K79" s="72">
        <f t="shared" si="90"/>
        <v>0</v>
      </c>
      <c r="L79" s="84">
        <f t="shared" si="90"/>
        <v>0</v>
      </c>
      <c r="M79" s="117">
        <f t="shared" si="90"/>
        <v>0</v>
      </c>
      <c r="N79" s="105">
        <f t="shared" si="90"/>
        <v>1000</v>
      </c>
      <c r="O79" s="23">
        <f t="shared" ref="O79:P79" si="91">O80+O81+O82+O83</f>
        <v>5000</v>
      </c>
      <c r="P79" s="23">
        <f t="shared" si="91"/>
        <v>0</v>
      </c>
      <c r="Q79" s="23">
        <f t="shared" ref="Q79" si="92">Q80+Q81+Q82+Q83</f>
        <v>0</v>
      </c>
      <c r="R79" s="132"/>
      <c r="S79" s="132"/>
      <c r="T79" s="132"/>
      <c r="U79" s="132"/>
      <c r="V79" s="132"/>
      <c r="W79" s="132"/>
      <c r="X79" s="132"/>
      <c r="Y79" s="132"/>
      <c r="Z79" s="132"/>
      <c r="AA79" s="132"/>
      <c r="AB79" s="132"/>
      <c r="AC79" s="132"/>
    </row>
    <row r="80" spans="1:29" ht="28.5" customHeight="1" x14ac:dyDescent="0.2">
      <c r="B80" s="174"/>
      <c r="C80" s="292"/>
      <c r="D80" s="178"/>
      <c r="E80" s="178"/>
      <c r="F80" s="180"/>
      <c r="G80" s="25" t="s">
        <v>31</v>
      </c>
      <c r="H80" s="23">
        <f>SUM(I80:Q80)</f>
        <v>14400</v>
      </c>
      <c r="I80" s="24">
        <v>0</v>
      </c>
      <c r="J80" s="57">
        <v>8400</v>
      </c>
      <c r="K80" s="72">
        <v>0</v>
      </c>
      <c r="L80" s="84">
        <v>0</v>
      </c>
      <c r="M80" s="117">
        <v>0</v>
      </c>
      <c r="N80" s="105">
        <v>1000</v>
      </c>
      <c r="O80" s="23">
        <v>5000</v>
      </c>
      <c r="P80" s="23">
        <v>0</v>
      </c>
      <c r="Q80" s="23">
        <v>0</v>
      </c>
      <c r="R80" s="132"/>
      <c r="S80" s="132"/>
      <c r="T80" s="132"/>
      <c r="U80" s="132"/>
      <c r="V80" s="132"/>
      <c r="W80" s="132"/>
      <c r="X80" s="132"/>
      <c r="Y80" s="132"/>
      <c r="Z80" s="132"/>
      <c r="AA80" s="132"/>
      <c r="AB80" s="132"/>
      <c r="AC80" s="132"/>
    </row>
    <row r="81" spans="1:29" ht="28.5" customHeight="1" x14ac:dyDescent="0.2">
      <c r="B81" s="174"/>
      <c r="C81" s="292"/>
      <c r="D81" s="178"/>
      <c r="E81" s="178"/>
      <c r="F81" s="180"/>
      <c r="G81" s="25" t="s">
        <v>32</v>
      </c>
      <c r="H81" s="23">
        <f t="shared" ref="H81" si="93">SUM(I81:O81)</f>
        <v>0</v>
      </c>
      <c r="I81" s="24">
        <v>0</v>
      </c>
      <c r="J81" s="57">
        <v>0</v>
      </c>
      <c r="K81" s="72">
        <v>0</v>
      </c>
      <c r="L81" s="84">
        <v>0</v>
      </c>
      <c r="M81" s="117">
        <v>0</v>
      </c>
      <c r="N81" s="105">
        <v>0</v>
      </c>
      <c r="O81" s="23">
        <v>0</v>
      </c>
      <c r="P81" s="23">
        <v>0</v>
      </c>
      <c r="Q81" s="23">
        <v>0</v>
      </c>
      <c r="R81" s="132"/>
      <c r="S81" s="132"/>
      <c r="T81" s="132"/>
      <c r="U81" s="132"/>
      <c r="V81" s="132"/>
      <c r="W81" s="132"/>
      <c r="X81" s="132"/>
      <c r="Y81" s="132"/>
      <c r="Z81" s="132"/>
      <c r="AA81" s="132"/>
      <c r="AB81" s="132"/>
      <c r="AC81" s="132"/>
    </row>
    <row r="82" spans="1:29" ht="28.5" customHeight="1" x14ac:dyDescent="0.2">
      <c r="B82" s="174"/>
      <c r="C82" s="292"/>
      <c r="D82" s="178"/>
      <c r="E82" s="178"/>
      <c r="F82" s="180"/>
      <c r="G82" s="25" t="s">
        <v>33</v>
      </c>
      <c r="H82" s="23">
        <f>SUM(I82:Q82)</f>
        <v>0</v>
      </c>
      <c r="I82" s="24">
        <v>0</v>
      </c>
      <c r="J82" s="57">
        <v>0</v>
      </c>
      <c r="K82" s="72">
        <v>0</v>
      </c>
      <c r="L82" s="84">
        <v>0</v>
      </c>
      <c r="M82" s="117">
        <v>0</v>
      </c>
      <c r="N82" s="105">
        <v>0</v>
      </c>
      <c r="O82" s="23">
        <v>0</v>
      </c>
      <c r="P82" s="23">
        <v>0</v>
      </c>
      <c r="Q82" s="23">
        <v>0</v>
      </c>
      <c r="R82" s="132"/>
      <c r="S82" s="132"/>
      <c r="T82" s="132"/>
      <c r="U82" s="132"/>
      <c r="V82" s="132"/>
      <c r="W82" s="132"/>
      <c r="X82" s="132"/>
      <c r="Y82" s="132"/>
      <c r="Z82" s="132"/>
      <c r="AA82" s="132"/>
      <c r="AB82" s="132"/>
      <c r="AC82" s="132"/>
    </row>
    <row r="83" spans="1:29" ht="28.5" customHeight="1" x14ac:dyDescent="0.2">
      <c r="B83" s="174"/>
      <c r="C83" s="292"/>
      <c r="D83" s="178"/>
      <c r="E83" s="178"/>
      <c r="F83" s="180"/>
      <c r="G83" s="25" t="s">
        <v>34</v>
      </c>
      <c r="H83" s="23">
        <f>SUM(I83:Q83)</f>
        <v>0</v>
      </c>
      <c r="I83" s="24">
        <v>0</v>
      </c>
      <c r="J83" s="57">
        <v>0</v>
      </c>
      <c r="K83" s="72">
        <v>0</v>
      </c>
      <c r="L83" s="84">
        <v>0</v>
      </c>
      <c r="M83" s="117">
        <v>0</v>
      </c>
      <c r="N83" s="105">
        <v>0</v>
      </c>
      <c r="O83" s="23">
        <v>0</v>
      </c>
      <c r="P83" s="23">
        <v>0</v>
      </c>
      <c r="Q83" s="23">
        <v>0</v>
      </c>
      <c r="R83" s="132"/>
      <c r="S83" s="132"/>
      <c r="T83" s="132"/>
      <c r="U83" s="132"/>
      <c r="V83" s="132"/>
      <c r="W83" s="132"/>
      <c r="X83" s="132"/>
      <c r="Y83" s="132"/>
      <c r="Z83" s="132"/>
      <c r="AA83" s="132"/>
      <c r="AB83" s="132"/>
      <c r="AC83" s="132"/>
    </row>
    <row r="84" spans="1:29" ht="28.5" customHeight="1" x14ac:dyDescent="0.2">
      <c r="B84" s="174"/>
      <c r="C84" s="292"/>
      <c r="D84" s="179"/>
      <c r="E84" s="179"/>
      <c r="F84" s="181"/>
      <c r="G84" s="36" t="s">
        <v>35</v>
      </c>
      <c r="H84" s="23">
        <f>SUM(I84:Q84)</f>
        <v>0</v>
      </c>
      <c r="I84" s="38">
        <v>0</v>
      </c>
      <c r="J84" s="61">
        <v>0</v>
      </c>
      <c r="K84" s="76">
        <v>0</v>
      </c>
      <c r="L84" s="88">
        <v>0</v>
      </c>
      <c r="M84" s="121">
        <v>0</v>
      </c>
      <c r="N84" s="109">
        <v>0</v>
      </c>
      <c r="O84" s="37">
        <v>0</v>
      </c>
      <c r="P84" s="37">
        <v>0</v>
      </c>
      <c r="Q84" s="37">
        <v>0</v>
      </c>
      <c r="R84" s="158"/>
      <c r="S84" s="132"/>
      <c r="T84" s="132"/>
      <c r="U84" s="132"/>
      <c r="V84" s="132"/>
      <c r="W84" s="132"/>
      <c r="X84" s="132"/>
      <c r="Y84" s="132"/>
      <c r="Z84" s="132"/>
      <c r="AA84" s="132"/>
      <c r="AB84" s="132"/>
      <c r="AC84" s="132"/>
    </row>
    <row r="85" spans="1:29" ht="28.5" customHeight="1" x14ac:dyDescent="0.2">
      <c r="B85" s="286" t="s">
        <v>72</v>
      </c>
      <c r="C85" s="288" t="s">
        <v>168</v>
      </c>
      <c r="D85" s="177">
        <v>2019</v>
      </c>
      <c r="E85" s="177">
        <v>2027</v>
      </c>
      <c r="F85" s="176" t="s">
        <v>42</v>
      </c>
      <c r="G85" s="33" t="s">
        <v>28</v>
      </c>
      <c r="H85" s="20">
        <f>H86+H91</f>
        <v>7069825.0800000001</v>
      </c>
      <c r="I85" s="35">
        <f t="shared" ref="I85:N85" si="94">I86+I91</f>
        <v>847502</v>
      </c>
      <c r="J85" s="60">
        <f t="shared" si="94"/>
        <v>762115.54999999993</v>
      </c>
      <c r="K85" s="75">
        <f>K86+K91</f>
        <v>548682.79999999993</v>
      </c>
      <c r="L85" s="87">
        <f t="shared" si="94"/>
        <v>880232.82000000007</v>
      </c>
      <c r="M85" s="120">
        <f t="shared" si="94"/>
        <v>1054754.42</v>
      </c>
      <c r="N85" s="108">
        <f t="shared" si="94"/>
        <v>1186815.49</v>
      </c>
      <c r="O85" s="34">
        <f t="shared" ref="O85:P85" si="95">O86+O91</f>
        <v>1789722</v>
      </c>
      <c r="P85" s="34">
        <f t="shared" si="95"/>
        <v>0</v>
      </c>
      <c r="Q85" s="34">
        <f t="shared" ref="Q85" si="96">Q86+Q91</f>
        <v>0</v>
      </c>
      <c r="R85" s="137" t="s">
        <v>73</v>
      </c>
      <c r="S85" s="145" t="s">
        <v>44</v>
      </c>
      <c r="T85" s="145">
        <v>0</v>
      </c>
      <c r="U85" s="145">
        <v>0</v>
      </c>
      <c r="V85" s="145">
        <v>0</v>
      </c>
      <c r="W85" s="145">
        <v>0</v>
      </c>
      <c r="X85" s="145">
        <v>0</v>
      </c>
      <c r="Y85" s="145">
        <v>0</v>
      </c>
      <c r="Z85" s="145">
        <v>0</v>
      </c>
      <c r="AA85" s="145">
        <v>0</v>
      </c>
      <c r="AB85" s="145">
        <v>0</v>
      </c>
      <c r="AC85" s="145">
        <v>0</v>
      </c>
    </row>
    <row r="86" spans="1:29" ht="28.5" customHeight="1" x14ac:dyDescent="0.2">
      <c r="B86" s="287"/>
      <c r="C86" s="289"/>
      <c r="D86" s="178"/>
      <c r="E86" s="178"/>
      <c r="F86" s="180"/>
      <c r="G86" s="25" t="s">
        <v>30</v>
      </c>
      <c r="H86" s="23">
        <f>SUM(I86:Q86)</f>
        <v>589824.34</v>
      </c>
      <c r="I86" s="24">
        <f t="shared" ref="I86:N86" si="97">I87+I88+I89+I90</f>
        <v>36804</v>
      </c>
      <c r="J86" s="57">
        <f t="shared" si="97"/>
        <v>60377.32</v>
      </c>
      <c r="K86" s="72">
        <f t="shared" si="97"/>
        <v>61833.51</v>
      </c>
      <c r="L86" s="84">
        <f t="shared" si="97"/>
        <v>151694.01999999999</v>
      </c>
      <c r="M86" s="117">
        <f t="shared" si="97"/>
        <v>67792</v>
      </c>
      <c r="N86" s="105">
        <f t="shared" si="97"/>
        <v>34373.49</v>
      </c>
      <c r="O86" s="23">
        <f t="shared" ref="O86:P86" si="98">O87+O88+O89+O90</f>
        <v>176950</v>
      </c>
      <c r="P86" s="23">
        <f t="shared" si="98"/>
        <v>0</v>
      </c>
      <c r="Q86" s="23">
        <f t="shared" ref="Q86" si="99">Q87+Q88+Q89+Q90</f>
        <v>0</v>
      </c>
      <c r="R86" s="132"/>
      <c r="S86" s="145"/>
      <c r="T86" s="145"/>
      <c r="U86" s="145"/>
      <c r="V86" s="145"/>
      <c r="W86" s="145"/>
      <c r="X86" s="145"/>
      <c r="Y86" s="145"/>
      <c r="Z86" s="145"/>
      <c r="AA86" s="145"/>
      <c r="AB86" s="145"/>
      <c r="AC86" s="145"/>
    </row>
    <row r="87" spans="1:29" ht="28.5" customHeight="1" x14ac:dyDescent="0.2">
      <c r="B87" s="287"/>
      <c r="C87" s="289"/>
      <c r="D87" s="178"/>
      <c r="E87" s="178"/>
      <c r="F87" s="180"/>
      <c r="G87" s="25" t="s">
        <v>31</v>
      </c>
      <c r="H87" s="23">
        <f>SUM(I87:Q87)</f>
        <v>589824.34</v>
      </c>
      <c r="I87" s="24">
        <v>36804</v>
      </c>
      <c r="J87" s="57">
        <v>60377.32</v>
      </c>
      <c r="K87" s="72">
        <v>61833.51</v>
      </c>
      <c r="L87" s="84">
        <v>151694.01999999999</v>
      </c>
      <c r="M87" s="117">
        <v>67792</v>
      </c>
      <c r="N87" s="105">
        <v>34373.49</v>
      </c>
      <c r="O87" s="23">
        <v>176950</v>
      </c>
      <c r="P87" s="23">
        <v>0</v>
      </c>
      <c r="Q87" s="23">
        <v>0</v>
      </c>
      <c r="R87" s="132"/>
      <c r="S87" s="145"/>
      <c r="T87" s="145"/>
      <c r="U87" s="145"/>
      <c r="V87" s="145"/>
      <c r="W87" s="145"/>
      <c r="X87" s="145"/>
      <c r="Y87" s="145"/>
      <c r="Z87" s="145"/>
      <c r="AA87" s="145"/>
      <c r="AB87" s="145"/>
      <c r="AC87" s="145"/>
    </row>
    <row r="88" spans="1:29" ht="28.5" customHeight="1" x14ac:dyDescent="0.2">
      <c r="B88" s="287"/>
      <c r="C88" s="289"/>
      <c r="D88" s="178"/>
      <c r="E88" s="178"/>
      <c r="F88" s="180"/>
      <c r="G88" s="25" t="s">
        <v>32</v>
      </c>
      <c r="H88" s="23">
        <f t="shared" ref="H88" si="100">SUM(I88:O88)</f>
        <v>0</v>
      </c>
      <c r="I88" s="24">
        <v>0</v>
      </c>
      <c r="J88" s="57">
        <v>0</v>
      </c>
      <c r="K88" s="72">
        <v>0</v>
      </c>
      <c r="L88" s="84">
        <v>0</v>
      </c>
      <c r="M88" s="117">
        <v>0</v>
      </c>
      <c r="N88" s="105">
        <v>0</v>
      </c>
      <c r="O88" s="23">
        <v>0</v>
      </c>
      <c r="P88" s="23">
        <v>0</v>
      </c>
      <c r="Q88" s="23">
        <v>0</v>
      </c>
      <c r="R88" s="132"/>
      <c r="S88" s="145"/>
      <c r="T88" s="145"/>
      <c r="U88" s="145"/>
      <c r="V88" s="145"/>
      <c r="W88" s="145"/>
      <c r="X88" s="145"/>
      <c r="Y88" s="145"/>
      <c r="Z88" s="145"/>
      <c r="AA88" s="145"/>
      <c r="AB88" s="145"/>
      <c r="AC88" s="145"/>
    </row>
    <row r="89" spans="1:29" ht="28.5" customHeight="1" x14ac:dyDescent="0.2">
      <c r="B89" s="287"/>
      <c r="C89" s="289"/>
      <c r="D89" s="178"/>
      <c r="E89" s="178"/>
      <c r="F89" s="180"/>
      <c r="G89" s="25" t="s">
        <v>33</v>
      </c>
      <c r="H89" s="23">
        <f>SUM(I89:Q89)</f>
        <v>0</v>
      </c>
      <c r="I89" s="24">
        <v>0</v>
      </c>
      <c r="J89" s="57">
        <v>0</v>
      </c>
      <c r="K89" s="72">
        <v>0</v>
      </c>
      <c r="L89" s="84">
        <v>0</v>
      </c>
      <c r="M89" s="117">
        <v>0</v>
      </c>
      <c r="N89" s="105">
        <v>0</v>
      </c>
      <c r="O89" s="23">
        <v>0</v>
      </c>
      <c r="P89" s="23">
        <v>0</v>
      </c>
      <c r="Q89" s="23">
        <v>0</v>
      </c>
      <c r="R89" s="132"/>
      <c r="S89" s="145"/>
      <c r="T89" s="145"/>
      <c r="U89" s="145"/>
      <c r="V89" s="145"/>
      <c r="W89" s="145"/>
      <c r="X89" s="145"/>
      <c r="Y89" s="145"/>
      <c r="Z89" s="145"/>
      <c r="AA89" s="145"/>
      <c r="AB89" s="145"/>
      <c r="AC89" s="145"/>
    </row>
    <row r="90" spans="1:29" ht="28.5" customHeight="1" x14ac:dyDescent="0.2">
      <c r="B90" s="287"/>
      <c r="C90" s="289"/>
      <c r="D90" s="178"/>
      <c r="E90" s="178"/>
      <c r="F90" s="180"/>
      <c r="G90" s="25" t="s">
        <v>34</v>
      </c>
      <c r="H90" s="23">
        <f>SUM(I90:Q90)</f>
        <v>0</v>
      </c>
      <c r="I90" s="24">
        <v>0</v>
      </c>
      <c r="J90" s="57">
        <v>0</v>
      </c>
      <c r="K90" s="72">
        <v>0</v>
      </c>
      <c r="L90" s="84">
        <v>0</v>
      </c>
      <c r="M90" s="117">
        <v>0</v>
      </c>
      <c r="N90" s="105">
        <v>0</v>
      </c>
      <c r="O90" s="23">
        <v>0</v>
      </c>
      <c r="P90" s="23">
        <v>0</v>
      </c>
      <c r="Q90" s="23">
        <v>0</v>
      </c>
      <c r="R90" s="132"/>
      <c r="S90" s="145"/>
      <c r="T90" s="145"/>
      <c r="U90" s="145"/>
      <c r="V90" s="145"/>
      <c r="W90" s="145"/>
      <c r="X90" s="145"/>
      <c r="Y90" s="145"/>
      <c r="Z90" s="145"/>
      <c r="AA90" s="145"/>
      <c r="AB90" s="145"/>
      <c r="AC90" s="145"/>
    </row>
    <row r="91" spans="1:29" ht="28.5" customHeight="1" thickBot="1" x14ac:dyDescent="0.25">
      <c r="B91" s="173"/>
      <c r="C91" s="290"/>
      <c r="D91" s="179"/>
      <c r="E91" s="179"/>
      <c r="F91" s="181"/>
      <c r="G91" s="36" t="s">
        <v>35</v>
      </c>
      <c r="H91" s="23">
        <f>SUM(I91:Q91)</f>
        <v>6480000.7400000002</v>
      </c>
      <c r="I91" s="24">
        <v>810698</v>
      </c>
      <c r="J91" s="57">
        <v>701738.23</v>
      </c>
      <c r="K91" s="72">
        <v>486849.29</v>
      </c>
      <c r="L91" s="84">
        <v>728538.8</v>
      </c>
      <c r="M91" s="117">
        <v>986962.42</v>
      </c>
      <c r="N91" s="109">
        <v>1152442</v>
      </c>
      <c r="O91" s="37">
        <v>1612772</v>
      </c>
      <c r="P91" s="37">
        <v>0</v>
      </c>
      <c r="Q91" s="37">
        <v>0</v>
      </c>
      <c r="R91" s="133"/>
      <c r="S91" s="137"/>
      <c r="T91" s="137"/>
      <c r="U91" s="137"/>
      <c r="V91" s="137"/>
      <c r="W91" s="137"/>
      <c r="X91" s="137"/>
      <c r="Y91" s="137"/>
      <c r="Z91" s="137"/>
      <c r="AA91" s="137"/>
      <c r="AB91" s="137"/>
      <c r="AC91" s="137"/>
    </row>
    <row r="92" spans="1:29" ht="28.5" customHeight="1" x14ac:dyDescent="0.2">
      <c r="A92" s="1" t="s">
        <v>74</v>
      </c>
      <c r="B92" s="209" t="s">
        <v>75</v>
      </c>
      <c r="C92" s="261" t="s">
        <v>76</v>
      </c>
      <c r="D92" s="276"/>
      <c r="E92" s="276"/>
      <c r="F92" s="277"/>
      <c r="G92" s="29" t="s">
        <v>28</v>
      </c>
      <c r="H92" s="20">
        <f>H93+H98</f>
        <v>0</v>
      </c>
      <c r="I92" s="31">
        <f t="shared" ref="I92:N92" si="101">I93+I98</f>
        <v>0</v>
      </c>
      <c r="J92" s="59">
        <f t="shared" si="101"/>
        <v>0</v>
      </c>
      <c r="K92" s="74">
        <f t="shared" si="101"/>
        <v>0</v>
      </c>
      <c r="L92" s="86">
        <f t="shared" si="101"/>
        <v>0</v>
      </c>
      <c r="M92" s="119">
        <f t="shared" si="101"/>
        <v>0</v>
      </c>
      <c r="N92" s="107">
        <f t="shared" si="101"/>
        <v>0</v>
      </c>
      <c r="O92" s="30">
        <f t="shared" ref="O92:P92" si="102">O93+O98</f>
        <v>0</v>
      </c>
      <c r="P92" s="30">
        <f t="shared" si="102"/>
        <v>0</v>
      </c>
      <c r="Q92" s="30">
        <f t="shared" ref="Q92" si="103">Q93+Q98</f>
        <v>0</v>
      </c>
      <c r="R92" s="131" t="s">
        <v>29</v>
      </c>
      <c r="S92" s="146" t="s">
        <v>29</v>
      </c>
      <c r="T92" s="146" t="s">
        <v>29</v>
      </c>
      <c r="U92" s="146" t="s">
        <v>29</v>
      </c>
      <c r="V92" s="146" t="s">
        <v>29</v>
      </c>
      <c r="W92" s="146" t="s">
        <v>29</v>
      </c>
      <c r="X92" s="146" t="s">
        <v>29</v>
      </c>
      <c r="Y92" s="146" t="s">
        <v>29</v>
      </c>
      <c r="Z92" s="146" t="s">
        <v>29</v>
      </c>
      <c r="AA92" s="146" t="s">
        <v>29</v>
      </c>
      <c r="AB92" s="145" t="s">
        <v>29</v>
      </c>
      <c r="AC92" s="145" t="s">
        <v>29</v>
      </c>
    </row>
    <row r="93" spans="1:29" ht="28.5" customHeight="1" x14ac:dyDescent="0.2">
      <c r="B93" s="259"/>
      <c r="C93" s="215"/>
      <c r="D93" s="278"/>
      <c r="E93" s="278"/>
      <c r="F93" s="279"/>
      <c r="G93" s="25" t="s">
        <v>30</v>
      </c>
      <c r="H93" s="23">
        <f>SUM(I93:Q93)</f>
        <v>0</v>
      </c>
      <c r="I93" s="24">
        <f t="shared" ref="I93:N93" si="104">I94+I95+I96+I97</f>
        <v>0</v>
      </c>
      <c r="J93" s="57">
        <f t="shared" si="104"/>
        <v>0</v>
      </c>
      <c r="K93" s="72">
        <f t="shared" si="104"/>
        <v>0</v>
      </c>
      <c r="L93" s="84">
        <f t="shared" si="104"/>
        <v>0</v>
      </c>
      <c r="M93" s="117">
        <f t="shared" si="104"/>
        <v>0</v>
      </c>
      <c r="N93" s="105">
        <f t="shared" si="104"/>
        <v>0</v>
      </c>
      <c r="O93" s="23">
        <f t="shared" ref="O93:P93" si="105">O94+O95+O96+O97</f>
        <v>0</v>
      </c>
      <c r="P93" s="23">
        <f t="shared" si="105"/>
        <v>0</v>
      </c>
      <c r="Q93" s="23">
        <f t="shared" ref="Q93" si="106">Q94+Q95+Q96+Q97</f>
        <v>0</v>
      </c>
      <c r="R93" s="132"/>
      <c r="S93" s="147"/>
      <c r="T93" s="147"/>
      <c r="U93" s="147"/>
      <c r="V93" s="147"/>
      <c r="W93" s="147"/>
      <c r="X93" s="147"/>
      <c r="Y93" s="147"/>
      <c r="Z93" s="147"/>
      <c r="AA93" s="147"/>
      <c r="AB93" s="145"/>
      <c r="AC93" s="145"/>
    </row>
    <row r="94" spans="1:29" ht="28.5" customHeight="1" x14ac:dyDescent="0.2">
      <c r="B94" s="259"/>
      <c r="C94" s="215"/>
      <c r="D94" s="278"/>
      <c r="E94" s="278"/>
      <c r="F94" s="279"/>
      <c r="G94" s="25" t="s">
        <v>31</v>
      </c>
      <c r="H94" s="23">
        <f>SUM(I94:Q94)</f>
        <v>0</v>
      </c>
      <c r="I94" s="24">
        <f>+I108</f>
        <v>0</v>
      </c>
      <c r="J94" s="57">
        <f>+J108</f>
        <v>0</v>
      </c>
      <c r="K94" s="72">
        <f>+K108</f>
        <v>0</v>
      </c>
      <c r="L94" s="84">
        <f>+L108</f>
        <v>0</v>
      </c>
      <c r="M94" s="117">
        <v>0</v>
      </c>
      <c r="N94" s="105">
        <f>+N108</f>
        <v>0</v>
      </c>
      <c r="O94" s="23">
        <f>+O108</f>
        <v>0</v>
      </c>
      <c r="P94" s="23">
        <f>+P108</f>
        <v>0</v>
      </c>
      <c r="Q94" s="23">
        <f>+Q108</f>
        <v>0</v>
      </c>
      <c r="R94" s="132"/>
      <c r="S94" s="147"/>
      <c r="T94" s="147"/>
      <c r="U94" s="147"/>
      <c r="V94" s="147"/>
      <c r="W94" s="147"/>
      <c r="X94" s="147"/>
      <c r="Y94" s="147"/>
      <c r="Z94" s="147"/>
      <c r="AA94" s="147"/>
      <c r="AB94" s="145"/>
      <c r="AC94" s="145"/>
    </row>
    <row r="95" spans="1:29" ht="28.5" customHeight="1" x14ac:dyDescent="0.2">
      <c r="B95" s="259"/>
      <c r="C95" s="215"/>
      <c r="D95" s="278"/>
      <c r="E95" s="278"/>
      <c r="F95" s="279"/>
      <c r="G95" s="25" t="s">
        <v>32</v>
      </c>
      <c r="H95" s="23">
        <f t="shared" ref="H95" si="107">SUM(I95:O95)</f>
        <v>0</v>
      </c>
      <c r="I95" s="24">
        <f t="shared" ref="I95:O98" si="108">I109</f>
        <v>0</v>
      </c>
      <c r="J95" s="57">
        <f t="shared" si="108"/>
        <v>0</v>
      </c>
      <c r="K95" s="72">
        <f t="shared" si="108"/>
        <v>0</v>
      </c>
      <c r="L95" s="84">
        <f t="shared" si="108"/>
        <v>0</v>
      </c>
      <c r="M95" s="117">
        <f t="shared" si="108"/>
        <v>0</v>
      </c>
      <c r="N95" s="105">
        <f t="shared" si="108"/>
        <v>0</v>
      </c>
      <c r="O95" s="23">
        <f t="shared" si="108"/>
        <v>0</v>
      </c>
      <c r="P95" s="23">
        <f t="shared" ref="P95:Q95" si="109">P109</f>
        <v>0</v>
      </c>
      <c r="Q95" s="23">
        <f t="shared" si="109"/>
        <v>0</v>
      </c>
      <c r="R95" s="132"/>
      <c r="S95" s="147"/>
      <c r="T95" s="147"/>
      <c r="U95" s="147"/>
      <c r="V95" s="147"/>
      <c r="W95" s="147"/>
      <c r="X95" s="147"/>
      <c r="Y95" s="147"/>
      <c r="Z95" s="147"/>
      <c r="AA95" s="147"/>
      <c r="AB95" s="145"/>
      <c r="AC95" s="145"/>
    </row>
    <row r="96" spans="1:29" ht="28.5" customHeight="1" x14ac:dyDescent="0.2">
      <c r="B96" s="259"/>
      <c r="C96" s="215"/>
      <c r="D96" s="278"/>
      <c r="E96" s="278"/>
      <c r="F96" s="279"/>
      <c r="G96" s="25" t="s">
        <v>33</v>
      </c>
      <c r="H96" s="23">
        <f>SUM(I96:Q96)</f>
        <v>0</v>
      </c>
      <c r="I96" s="24">
        <f t="shared" si="108"/>
        <v>0</v>
      </c>
      <c r="J96" s="57">
        <f t="shared" si="108"/>
        <v>0</v>
      </c>
      <c r="K96" s="72">
        <f t="shared" si="108"/>
        <v>0</v>
      </c>
      <c r="L96" s="84">
        <f t="shared" si="108"/>
        <v>0</v>
      </c>
      <c r="M96" s="117">
        <f t="shared" si="108"/>
        <v>0</v>
      </c>
      <c r="N96" s="105">
        <f t="shared" si="108"/>
        <v>0</v>
      </c>
      <c r="O96" s="23">
        <f t="shared" si="108"/>
        <v>0</v>
      </c>
      <c r="P96" s="23">
        <f t="shared" ref="P96:Q96" si="110">P110</f>
        <v>0</v>
      </c>
      <c r="Q96" s="23">
        <f t="shared" si="110"/>
        <v>0</v>
      </c>
      <c r="R96" s="132"/>
      <c r="S96" s="147"/>
      <c r="T96" s="147"/>
      <c r="U96" s="147"/>
      <c r="V96" s="147"/>
      <c r="W96" s="147"/>
      <c r="X96" s="147"/>
      <c r="Y96" s="147"/>
      <c r="Z96" s="147"/>
      <c r="AA96" s="147"/>
      <c r="AB96" s="145"/>
      <c r="AC96" s="145"/>
    </row>
    <row r="97" spans="2:29" ht="28.5" customHeight="1" x14ac:dyDescent="0.2">
      <c r="B97" s="259"/>
      <c r="C97" s="215"/>
      <c r="D97" s="278"/>
      <c r="E97" s="278"/>
      <c r="F97" s="279"/>
      <c r="G97" s="25" t="s">
        <v>34</v>
      </c>
      <c r="H97" s="23">
        <f>SUM(I97:Q97)</f>
        <v>0</v>
      </c>
      <c r="I97" s="24">
        <f t="shared" si="108"/>
        <v>0</v>
      </c>
      <c r="J97" s="57">
        <f t="shared" si="108"/>
        <v>0</v>
      </c>
      <c r="K97" s="72">
        <f t="shared" si="108"/>
        <v>0</v>
      </c>
      <c r="L97" s="84">
        <f t="shared" si="108"/>
        <v>0</v>
      </c>
      <c r="M97" s="117">
        <f t="shared" si="108"/>
        <v>0</v>
      </c>
      <c r="N97" s="105">
        <f t="shared" si="108"/>
        <v>0</v>
      </c>
      <c r="O97" s="23">
        <f t="shared" si="108"/>
        <v>0</v>
      </c>
      <c r="P97" s="23">
        <f t="shared" ref="P97:Q97" si="111">P111</f>
        <v>0</v>
      </c>
      <c r="Q97" s="23">
        <f t="shared" si="111"/>
        <v>0</v>
      </c>
      <c r="R97" s="132"/>
      <c r="S97" s="147"/>
      <c r="T97" s="147"/>
      <c r="U97" s="147"/>
      <c r="V97" s="147"/>
      <c r="W97" s="147"/>
      <c r="X97" s="147"/>
      <c r="Y97" s="147"/>
      <c r="Z97" s="147"/>
      <c r="AA97" s="147"/>
      <c r="AB97" s="145"/>
      <c r="AC97" s="145"/>
    </row>
    <row r="98" spans="2:29" ht="28.5" customHeight="1" thickBot="1" x14ac:dyDescent="0.25">
      <c r="B98" s="260"/>
      <c r="C98" s="218"/>
      <c r="D98" s="280"/>
      <c r="E98" s="280"/>
      <c r="F98" s="281"/>
      <c r="G98" s="26" t="s">
        <v>35</v>
      </c>
      <c r="H98" s="23">
        <f>SUM(I98:Q98)</f>
        <v>0</v>
      </c>
      <c r="I98" s="28">
        <f t="shared" si="108"/>
        <v>0</v>
      </c>
      <c r="J98" s="58">
        <f t="shared" si="108"/>
        <v>0</v>
      </c>
      <c r="K98" s="73">
        <f t="shared" si="108"/>
        <v>0</v>
      </c>
      <c r="L98" s="85">
        <f t="shared" si="108"/>
        <v>0</v>
      </c>
      <c r="M98" s="118">
        <f t="shared" si="108"/>
        <v>0</v>
      </c>
      <c r="N98" s="106">
        <f t="shared" si="108"/>
        <v>0</v>
      </c>
      <c r="O98" s="27">
        <f t="shared" si="108"/>
        <v>0</v>
      </c>
      <c r="P98" s="27">
        <f t="shared" ref="P98:Q98" si="112">P112</f>
        <v>0</v>
      </c>
      <c r="Q98" s="27">
        <f t="shared" si="112"/>
        <v>0</v>
      </c>
      <c r="R98" s="133"/>
      <c r="S98" s="148"/>
      <c r="T98" s="148"/>
      <c r="U98" s="148"/>
      <c r="V98" s="148"/>
      <c r="W98" s="148"/>
      <c r="X98" s="148"/>
      <c r="Y98" s="148"/>
      <c r="Z98" s="148"/>
      <c r="AA98" s="148"/>
      <c r="AB98" s="145"/>
      <c r="AC98" s="145"/>
    </row>
    <row r="99" spans="2:29" ht="28.5" customHeight="1" x14ac:dyDescent="0.2">
      <c r="B99" s="273" t="s">
        <v>79</v>
      </c>
      <c r="C99" s="261" t="s">
        <v>80</v>
      </c>
      <c r="D99" s="276"/>
      <c r="E99" s="276"/>
      <c r="F99" s="277"/>
      <c r="G99" s="29" t="s">
        <v>28</v>
      </c>
      <c r="H99" s="20">
        <f>H100+H105</f>
        <v>881184.54</v>
      </c>
      <c r="I99" s="31">
        <f t="shared" ref="I99:N99" si="113">I100+I105</f>
        <v>8517.5300000000007</v>
      </c>
      <c r="J99" s="59">
        <f>J100+J105</f>
        <v>0</v>
      </c>
      <c r="K99" s="74">
        <f t="shared" si="113"/>
        <v>11916</v>
      </c>
      <c r="L99" s="86">
        <f t="shared" si="113"/>
        <v>119926.45000000001</v>
      </c>
      <c r="M99" s="119">
        <f t="shared" si="113"/>
        <v>201833.08000000002</v>
      </c>
      <c r="N99" s="107">
        <f t="shared" si="113"/>
        <v>212994</v>
      </c>
      <c r="O99" s="30">
        <f t="shared" ref="O99" si="114">O100+O105</f>
        <v>325997.48</v>
      </c>
      <c r="P99" s="30">
        <f t="shared" ref="P99" si="115">P100+P105</f>
        <v>0</v>
      </c>
      <c r="Q99" s="30">
        <f t="shared" ref="Q99" si="116">Q100+Q105</f>
        <v>0</v>
      </c>
      <c r="R99" s="131" t="s">
        <v>29</v>
      </c>
      <c r="S99" s="146" t="s">
        <v>29</v>
      </c>
      <c r="T99" s="146" t="s">
        <v>29</v>
      </c>
      <c r="U99" s="146" t="s">
        <v>29</v>
      </c>
      <c r="V99" s="146" t="s">
        <v>29</v>
      </c>
      <c r="W99" s="146" t="s">
        <v>29</v>
      </c>
      <c r="X99" s="146" t="s">
        <v>29</v>
      </c>
      <c r="Y99" s="146" t="s">
        <v>29</v>
      </c>
      <c r="Z99" s="146" t="s">
        <v>29</v>
      </c>
      <c r="AA99" s="146" t="s">
        <v>29</v>
      </c>
      <c r="AB99" s="131" t="s">
        <v>29</v>
      </c>
      <c r="AC99" s="131" t="s">
        <v>29</v>
      </c>
    </row>
    <row r="100" spans="2:29" ht="28.5" customHeight="1" x14ac:dyDescent="0.2">
      <c r="B100" s="274"/>
      <c r="C100" s="264"/>
      <c r="D100" s="278"/>
      <c r="E100" s="278"/>
      <c r="F100" s="279"/>
      <c r="G100" s="25" t="s">
        <v>30</v>
      </c>
      <c r="H100" s="23">
        <f>SUM(I100:Q100)</f>
        <v>881184.54</v>
      </c>
      <c r="I100" s="24">
        <f t="shared" ref="I100:N100" si="117">I101+I102+I103+I104</f>
        <v>8517.5300000000007</v>
      </c>
      <c r="J100" s="57">
        <f>J101+J102+J103+J104</f>
        <v>0</v>
      </c>
      <c r="K100" s="72">
        <f t="shared" si="117"/>
        <v>11916</v>
      </c>
      <c r="L100" s="84">
        <f t="shared" si="117"/>
        <v>119926.45000000001</v>
      </c>
      <c r="M100" s="117">
        <f t="shared" si="117"/>
        <v>201833.08000000002</v>
      </c>
      <c r="N100" s="105">
        <f t="shared" si="117"/>
        <v>212994</v>
      </c>
      <c r="O100" s="23">
        <f t="shared" ref="O100" si="118">O101+O102+O103+O104</f>
        <v>325997.48</v>
      </c>
      <c r="P100" s="23">
        <f t="shared" ref="P100" si="119">P101+P102+P103+P104</f>
        <v>0</v>
      </c>
      <c r="Q100" s="23">
        <f t="shared" ref="Q100" si="120">Q101+Q102+Q103+Q104</f>
        <v>0</v>
      </c>
      <c r="R100" s="132"/>
      <c r="S100" s="147"/>
      <c r="T100" s="147"/>
      <c r="U100" s="147"/>
      <c r="V100" s="147"/>
      <c r="W100" s="147"/>
      <c r="X100" s="147"/>
      <c r="Y100" s="147"/>
      <c r="Z100" s="147"/>
      <c r="AA100" s="147"/>
      <c r="AB100" s="132"/>
      <c r="AC100" s="132"/>
    </row>
    <row r="101" spans="2:29" ht="28.5" customHeight="1" x14ac:dyDescent="0.2">
      <c r="B101" s="274"/>
      <c r="C101" s="264"/>
      <c r="D101" s="278"/>
      <c r="E101" s="278"/>
      <c r="F101" s="279"/>
      <c r="G101" s="25" t="s">
        <v>31</v>
      </c>
      <c r="H101" s="23">
        <f>SUM(I101:Q101)</f>
        <v>881184.54</v>
      </c>
      <c r="I101" s="24">
        <f t="shared" ref="I101:K105" si="121">I115+I122+I129+I136+I143</f>
        <v>8517.5300000000007</v>
      </c>
      <c r="J101" s="57">
        <f t="shared" si="121"/>
        <v>0</v>
      </c>
      <c r="K101" s="72">
        <f t="shared" si="121"/>
        <v>11916</v>
      </c>
      <c r="L101" s="84">
        <f>L115+L122+L129+L136+L143+L150</f>
        <v>119926.45000000001</v>
      </c>
      <c r="M101" s="117">
        <f>M108+M115+M122+M129+M136+M143+M150</f>
        <v>201833.08000000002</v>
      </c>
      <c r="N101" s="105">
        <f>N108+N115+N122+N129+N136+N143+N150</f>
        <v>212994</v>
      </c>
      <c r="O101" s="23">
        <f>O108+O115+O122+O129+O136+O143+O150</f>
        <v>325997.48</v>
      </c>
      <c r="P101" s="23">
        <v>0</v>
      </c>
      <c r="Q101" s="23">
        <v>0</v>
      </c>
      <c r="R101" s="132"/>
      <c r="S101" s="147"/>
      <c r="T101" s="147"/>
      <c r="U101" s="147"/>
      <c r="V101" s="147"/>
      <c r="W101" s="147"/>
      <c r="X101" s="147"/>
      <c r="Y101" s="147"/>
      <c r="Z101" s="147"/>
      <c r="AA101" s="147"/>
      <c r="AB101" s="132"/>
      <c r="AC101" s="132"/>
    </row>
    <row r="102" spans="2:29" ht="28.5" customHeight="1" x14ac:dyDescent="0.2">
      <c r="B102" s="274"/>
      <c r="C102" s="264"/>
      <c r="D102" s="278"/>
      <c r="E102" s="278"/>
      <c r="F102" s="279"/>
      <c r="G102" s="25" t="s">
        <v>32</v>
      </c>
      <c r="H102" s="23">
        <f t="shared" ref="H102" si="122">SUM(I102:O102)</f>
        <v>0</v>
      </c>
      <c r="I102" s="24">
        <f t="shared" si="121"/>
        <v>0</v>
      </c>
      <c r="J102" s="57">
        <f t="shared" si="121"/>
        <v>0</v>
      </c>
      <c r="K102" s="72">
        <f t="shared" si="121"/>
        <v>0</v>
      </c>
      <c r="L102" s="84">
        <f t="shared" ref="L102:N105" si="123">L116+L123+L130+L137+L144</f>
        <v>0</v>
      </c>
      <c r="M102" s="117">
        <f t="shared" si="123"/>
        <v>0</v>
      </c>
      <c r="N102" s="105">
        <f t="shared" si="123"/>
        <v>0</v>
      </c>
      <c r="O102" s="23">
        <f t="shared" ref="O102" si="124">O116+O123+O130+O137+O144</f>
        <v>0</v>
      </c>
      <c r="P102" s="23">
        <f t="shared" ref="P102" si="125">P116+P123+P130+P137+P144</f>
        <v>0</v>
      </c>
      <c r="Q102" s="23">
        <f t="shared" ref="Q102" si="126">Q116+Q123+Q130+Q137+Q144</f>
        <v>0</v>
      </c>
      <c r="R102" s="132"/>
      <c r="S102" s="147"/>
      <c r="T102" s="147"/>
      <c r="U102" s="147"/>
      <c r="V102" s="147"/>
      <c r="W102" s="147"/>
      <c r="X102" s="147"/>
      <c r="Y102" s="147"/>
      <c r="Z102" s="147"/>
      <c r="AA102" s="147"/>
      <c r="AB102" s="132"/>
      <c r="AC102" s="132"/>
    </row>
    <row r="103" spans="2:29" ht="28.5" customHeight="1" x14ac:dyDescent="0.2">
      <c r="B103" s="274"/>
      <c r="C103" s="264"/>
      <c r="D103" s="278"/>
      <c r="E103" s="278"/>
      <c r="F103" s="279"/>
      <c r="G103" s="25" t="s">
        <v>33</v>
      </c>
      <c r="H103" s="23">
        <f>SUM(I103:Q103)</f>
        <v>0</v>
      </c>
      <c r="I103" s="24">
        <f t="shared" si="121"/>
        <v>0</v>
      </c>
      <c r="J103" s="57">
        <f t="shared" si="121"/>
        <v>0</v>
      </c>
      <c r="K103" s="72">
        <f t="shared" si="121"/>
        <v>0</v>
      </c>
      <c r="L103" s="84">
        <f t="shared" si="123"/>
        <v>0</v>
      </c>
      <c r="M103" s="117">
        <f t="shared" si="123"/>
        <v>0</v>
      </c>
      <c r="N103" s="105">
        <f t="shared" si="123"/>
        <v>0</v>
      </c>
      <c r="O103" s="23">
        <f t="shared" ref="O103" si="127">O117+O124+O131+O138+O145</f>
        <v>0</v>
      </c>
      <c r="P103" s="23">
        <f t="shared" ref="P103" si="128">P117+P124+P131+P138+P145</f>
        <v>0</v>
      </c>
      <c r="Q103" s="23">
        <f t="shared" ref="Q103" si="129">Q117+Q124+Q131+Q138+Q145</f>
        <v>0</v>
      </c>
      <c r="R103" s="132"/>
      <c r="S103" s="147"/>
      <c r="T103" s="147"/>
      <c r="U103" s="147"/>
      <c r="V103" s="147"/>
      <c r="W103" s="147"/>
      <c r="X103" s="147"/>
      <c r="Y103" s="147"/>
      <c r="Z103" s="147"/>
      <c r="AA103" s="147"/>
      <c r="AB103" s="132"/>
      <c r="AC103" s="132"/>
    </row>
    <row r="104" spans="2:29" ht="28.5" customHeight="1" x14ac:dyDescent="0.2">
      <c r="B104" s="274"/>
      <c r="C104" s="264"/>
      <c r="D104" s="278"/>
      <c r="E104" s="278"/>
      <c r="F104" s="279"/>
      <c r="G104" s="25" t="s">
        <v>34</v>
      </c>
      <c r="H104" s="23">
        <f>SUM(I104:Q104)</f>
        <v>0</v>
      </c>
      <c r="I104" s="24">
        <f t="shared" si="121"/>
        <v>0</v>
      </c>
      <c r="J104" s="57">
        <f t="shared" si="121"/>
        <v>0</v>
      </c>
      <c r="K104" s="72">
        <f t="shared" si="121"/>
        <v>0</v>
      </c>
      <c r="L104" s="84">
        <f t="shared" si="123"/>
        <v>0</v>
      </c>
      <c r="M104" s="117">
        <f t="shared" si="123"/>
        <v>0</v>
      </c>
      <c r="N104" s="105">
        <f t="shared" si="123"/>
        <v>0</v>
      </c>
      <c r="O104" s="23">
        <f t="shared" ref="O104" si="130">O118+O125+O132+O139+O146</f>
        <v>0</v>
      </c>
      <c r="P104" s="23">
        <f t="shared" ref="P104" si="131">P118+P125+P132+P139+P146</f>
        <v>0</v>
      </c>
      <c r="Q104" s="23">
        <f t="shared" ref="Q104" si="132">Q118+Q125+Q132+Q139+Q146</f>
        <v>0</v>
      </c>
      <c r="R104" s="132"/>
      <c r="S104" s="147"/>
      <c r="T104" s="147"/>
      <c r="U104" s="147"/>
      <c r="V104" s="147"/>
      <c r="W104" s="147"/>
      <c r="X104" s="147"/>
      <c r="Y104" s="147"/>
      <c r="Z104" s="147"/>
      <c r="AA104" s="147"/>
      <c r="AB104" s="132"/>
      <c r="AC104" s="132"/>
    </row>
    <row r="105" spans="2:29" ht="28.5" customHeight="1" thickBot="1" x14ac:dyDescent="0.25">
      <c r="B105" s="275"/>
      <c r="C105" s="267"/>
      <c r="D105" s="280"/>
      <c r="E105" s="280"/>
      <c r="F105" s="281"/>
      <c r="G105" s="26" t="s">
        <v>35</v>
      </c>
      <c r="H105" s="23">
        <f>SUM(I105:Q105)</f>
        <v>0</v>
      </c>
      <c r="I105" s="28">
        <f t="shared" si="121"/>
        <v>0</v>
      </c>
      <c r="J105" s="58">
        <f t="shared" si="121"/>
        <v>0</v>
      </c>
      <c r="K105" s="73">
        <f t="shared" si="121"/>
        <v>0</v>
      </c>
      <c r="L105" s="85">
        <f t="shared" si="123"/>
        <v>0</v>
      </c>
      <c r="M105" s="118">
        <f t="shared" si="123"/>
        <v>0</v>
      </c>
      <c r="N105" s="106">
        <f t="shared" si="123"/>
        <v>0</v>
      </c>
      <c r="O105" s="27">
        <f t="shared" ref="O105" si="133">O119+O126+O133+O140+O147</f>
        <v>0</v>
      </c>
      <c r="P105" s="27">
        <f t="shared" ref="P105" si="134">P119+P126+P133+P140+P147</f>
        <v>0</v>
      </c>
      <c r="Q105" s="27">
        <f t="shared" ref="Q105" si="135">Q119+Q126+Q133+Q140+Q147</f>
        <v>0</v>
      </c>
      <c r="R105" s="133"/>
      <c r="S105" s="148"/>
      <c r="T105" s="148"/>
      <c r="U105" s="148"/>
      <c r="V105" s="148"/>
      <c r="W105" s="148"/>
      <c r="X105" s="148"/>
      <c r="Y105" s="148"/>
      <c r="Z105" s="148"/>
      <c r="AA105" s="148"/>
      <c r="AB105" s="133"/>
      <c r="AC105" s="133"/>
    </row>
    <row r="106" spans="2:29" ht="28.5" customHeight="1" x14ac:dyDescent="0.2">
      <c r="B106" s="282" t="s">
        <v>82</v>
      </c>
      <c r="C106" s="283" t="s">
        <v>77</v>
      </c>
      <c r="D106" s="284">
        <v>2019</v>
      </c>
      <c r="E106" s="284">
        <v>2027</v>
      </c>
      <c r="F106" s="283" t="s">
        <v>42</v>
      </c>
      <c r="G106" s="29" t="s">
        <v>28</v>
      </c>
      <c r="H106" s="20">
        <f>H107+H112</f>
        <v>83267.460000000006</v>
      </c>
      <c r="I106" s="31">
        <f t="shared" ref="I106:N106" si="136">I107+I112</f>
        <v>0</v>
      </c>
      <c r="J106" s="59">
        <f t="shared" si="136"/>
        <v>0</v>
      </c>
      <c r="K106" s="74">
        <f t="shared" si="136"/>
        <v>0</v>
      </c>
      <c r="L106" s="86">
        <f t="shared" si="136"/>
        <v>0</v>
      </c>
      <c r="M106" s="119">
        <f t="shared" si="136"/>
        <v>83267.460000000006</v>
      </c>
      <c r="N106" s="107">
        <f t="shared" si="136"/>
        <v>0</v>
      </c>
      <c r="O106" s="30">
        <f t="shared" ref="O106:P106" si="137">O107+O112</f>
        <v>0</v>
      </c>
      <c r="P106" s="30">
        <f t="shared" si="137"/>
        <v>0</v>
      </c>
      <c r="Q106" s="30">
        <f t="shared" ref="Q106" si="138">Q107+Q112</f>
        <v>0</v>
      </c>
      <c r="R106" s="131" t="s">
        <v>78</v>
      </c>
      <c r="S106" s="146" t="s">
        <v>44</v>
      </c>
      <c r="T106" s="146">
        <v>80</v>
      </c>
      <c r="U106" s="146">
        <v>80</v>
      </c>
      <c r="V106" s="146">
        <v>80</v>
      </c>
      <c r="W106" s="146">
        <v>0</v>
      </c>
      <c r="X106" s="146">
        <v>0</v>
      </c>
      <c r="Y106" s="146">
        <v>0</v>
      </c>
      <c r="Z106" s="146">
        <v>0</v>
      </c>
      <c r="AA106" s="146">
        <v>0</v>
      </c>
      <c r="AB106" s="285">
        <v>0</v>
      </c>
      <c r="AC106" s="285">
        <v>0</v>
      </c>
    </row>
    <row r="107" spans="2:29" ht="28.5" customHeight="1" x14ac:dyDescent="0.2">
      <c r="B107" s="174"/>
      <c r="C107" s="176"/>
      <c r="D107" s="178"/>
      <c r="E107" s="178"/>
      <c r="F107" s="180"/>
      <c r="G107" s="25" t="s">
        <v>30</v>
      </c>
      <c r="H107" s="23">
        <f>SUM(I107:Q107)</f>
        <v>83267.460000000006</v>
      </c>
      <c r="I107" s="24">
        <f t="shared" ref="I107:N107" si="139">I108+I109+I110+I111</f>
        <v>0</v>
      </c>
      <c r="J107" s="57">
        <f t="shared" si="139"/>
        <v>0</v>
      </c>
      <c r="K107" s="72">
        <f t="shared" si="139"/>
        <v>0</v>
      </c>
      <c r="L107" s="84">
        <f t="shared" si="139"/>
        <v>0</v>
      </c>
      <c r="M107" s="117">
        <f t="shared" si="139"/>
        <v>83267.460000000006</v>
      </c>
      <c r="N107" s="105">
        <f t="shared" si="139"/>
        <v>0</v>
      </c>
      <c r="O107" s="23">
        <f t="shared" ref="O107:P107" si="140">O108+O109+O110+O111</f>
        <v>0</v>
      </c>
      <c r="P107" s="23">
        <f t="shared" si="140"/>
        <v>0</v>
      </c>
      <c r="Q107" s="23">
        <f t="shared" ref="Q107" si="141">Q108+Q109+Q110+Q111</f>
        <v>0</v>
      </c>
      <c r="R107" s="132"/>
      <c r="S107" s="147"/>
      <c r="T107" s="147"/>
      <c r="U107" s="147"/>
      <c r="V107" s="147"/>
      <c r="W107" s="147"/>
      <c r="X107" s="147"/>
      <c r="Y107" s="147"/>
      <c r="Z107" s="147"/>
      <c r="AA107" s="147"/>
      <c r="AB107" s="145"/>
      <c r="AC107" s="145"/>
    </row>
    <row r="108" spans="2:29" ht="28.5" customHeight="1" x14ac:dyDescent="0.2">
      <c r="B108" s="174"/>
      <c r="C108" s="176"/>
      <c r="D108" s="178"/>
      <c r="E108" s="178"/>
      <c r="F108" s="180"/>
      <c r="G108" s="25" t="s">
        <v>31</v>
      </c>
      <c r="H108" s="23">
        <f>SUM(I108:Q108)</f>
        <v>83267.460000000006</v>
      </c>
      <c r="I108" s="24">
        <v>0</v>
      </c>
      <c r="J108" s="57">
        <v>0</v>
      </c>
      <c r="K108" s="72">
        <v>0</v>
      </c>
      <c r="L108" s="84">
        <v>0</v>
      </c>
      <c r="M108" s="117">
        <v>83267.460000000006</v>
      </c>
      <c r="N108" s="105">
        <v>0</v>
      </c>
      <c r="O108" s="23">
        <v>0</v>
      </c>
      <c r="P108" s="23">
        <v>0</v>
      </c>
      <c r="Q108" s="23">
        <v>0</v>
      </c>
      <c r="R108" s="132"/>
      <c r="S108" s="147"/>
      <c r="T108" s="147"/>
      <c r="U108" s="147"/>
      <c r="V108" s="147"/>
      <c r="W108" s="147"/>
      <c r="X108" s="147"/>
      <c r="Y108" s="147"/>
      <c r="Z108" s="147"/>
      <c r="AA108" s="147"/>
      <c r="AB108" s="145"/>
      <c r="AC108" s="145"/>
    </row>
    <row r="109" spans="2:29" ht="28.5" customHeight="1" x14ac:dyDescent="0.2">
      <c r="B109" s="174"/>
      <c r="C109" s="176"/>
      <c r="D109" s="178"/>
      <c r="E109" s="178"/>
      <c r="F109" s="180"/>
      <c r="G109" s="25" t="s">
        <v>32</v>
      </c>
      <c r="H109" s="23">
        <f t="shared" ref="H109" si="142">SUM(I109:O109)</f>
        <v>0</v>
      </c>
      <c r="I109" s="24">
        <v>0</v>
      </c>
      <c r="J109" s="57">
        <v>0</v>
      </c>
      <c r="K109" s="72">
        <v>0</v>
      </c>
      <c r="L109" s="84">
        <v>0</v>
      </c>
      <c r="M109" s="117">
        <v>0</v>
      </c>
      <c r="N109" s="105">
        <v>0</v>
      </c>
      <c r="O109" s="23">
        <v>0</v>
      </c>
      <c r="P109" s="23">
        <v>0</v>
      </c>
      <c r="Q109" s="23">
        <v>0</v>
      </c>
      <c r="R109" s="132"/>
      <c r="S109" s="147"/>
      <c r="T109" s="147"/>
      <c r="U109" s="147"/>
      <c r="V109" s="147"/>
      <c r="W109" s="147"/>
      <c r="X109" s="147"/>
      <c r="Y109" s="147"/>
      <c r="Z109" s="147"/>
      <c r="AA109" s="147"/>
      <c r="AB109" s="145"/>
      <c r="AC109" s="145"/>
    </row>
    <row r="110" spans="2:29" ht="28.5" customHeight="1" x14ac:dyDescent="0.2">
      <c r="B110" s="174"/>
      <c r="C110" s="176"/>
      <c r="D110" s="178"/>
      <c r="E110" s="178"/>
      <c r="F110" s="180"/>
      <c r="G110" s="25" t="s">
        <v>33</v>
      </c>
      <c r="H110" s="23">
        <f>SUM(I110:Q110)</f>
        <v>0</v>
      </c>
      <c r="I110" s="24">
        <v>0</v>
      </c>
      <c r="J110" s="57">
        <v>0</v>
      </c>
      <c r="K110" s="72">
        <v>0</v>
      </c>
      <c r="L110" s="84">
        <v>0</v>
      </c>
      <c r="M110" s="117">
        <v>0</v>
      </c>
      <c r="N110" s="105">
        <v>0</v>
      </c>
      <c r="O110" s="23">
        <v>0</v>
      </c>
      <c r="P110" s="23">
        <v>0</v>
      </c>
      <c r="Q110" s="23">
        <v>0</v>
      </c>
      <c r="R110" s="132"/>
      <c r="S110" s="147"/>
      <c r="T110" s="147"/>
      <c r="U110" s="147"/>
      <c r="V110" s="147"/>
      <c r="W110" s="147"/>
      <c r="X110" s="147"/>
      <c r="Y110" s="147"/>
      <c r="Z110" s="147"/>
      <c r="AA110" s="147"/>
      <c r="AB110" s="145"/>
      <c r="AC110" s="145"/>
    </row>
    <row r="111" spans="2:29" ht="28.5" customHeight="1" x14ac:dyDescent="0.2">
      <c r="B111" s="174"/>
      <c r="C111" s="176"/>
      <c r="D111" s="178"/>
      <c r="E111" s="178"/>
      <c r="F111" s="180"/>
      <c r="G111" s="25" t="s">
        <v>34</v>
      </c>
      <c r="H111" s="23">
        <f>SUM(I111:Q111)</f>
        <v>0</v>
      </c>
      <c r="I111" s="24">
        <v>0</v>
      </c>
      <c r="J111" s="57">
        <v>0</v>
      </c>
      <c r="K111" s="72">
        <v>0</v>
      </c>
      <c r="L111" s="84">
        <v>0</v>
      </c>
      <c r="M111" s="117">
        <v>0</v>
      </c>
      <c r="N111" s="105">
        <v>0</v>
      </c>
      <c r="O111" s="23">
        <v>0</v>
      </c>
      <c r="P111" s="23">
        <v>0</v>
      </c>
      <c r="Q111" s="23">
        <v>0</v>
      </c>
      <c r="R111" s="132"/>
      <c r="S111" s="147"/>
      <c r="T111" s="147"/>
      <c r="U111" s="147"/>
      <c r="V111" s="147"/>
      <c r="W111" s="147"/>
      <c r="X111" s="147"/>
      <c r="Y111" s="147"/>
      <c r="Z111" s="147"/>
      <c r="AA111" s="147"/>
      <c r="AB111" s="145"/>
      <c r="AC111" s="145"/>
    </row>
    <row r="112" spans="2:29" ht="28.5" customHeight="1" x14ac:dyDescent="0.2">
      <c r="B112" s="182"/>
      <c r="C112" s="183"/>
      <c r="D112" s="179"/>
      <c r="E112" s="179"/>
      <c r="F112" s="181"/>
      <c r="G112" s="25" t="s">
        <v>35</v>
      </c>
      <c r="H112" s="23">
        <f>SUM(I112:Q112)</f>
        <v>0</v>
      </c>
      <c r="I112" s="24">
        <v>0</v>
      </c>
      <c r="J112" s="57">
        <v>0</v>
      </c>
      <c r="K112" s="72">
        <v>0</v>
      </c>
      <c r="L112" s="84">
        <v>0</v>
      </c>
      <c r="M112" s="117">
        <v>0</v>
      </c>
      <c r="N112" s="105">
        <v>0</v>
      </c>
      <c r="O112" s="23">
        <v>0</v>
      </c>
      <c r="P112" s="23">
        <v>0</v>
      </c>
      <c r="Q112" s="23">
        <v>0</v>
      </c>
      <c r="R112" s="158"/>
      <c r="S112" s="149"/>
      <c r="T112" s="149"/>
      <c r="U112" s="149"/>
      <c r="V112" s="149"/>
      <c r="W112" s="149"/>
      <c r="X112" s="149"/>
      <c r="Y112" s="149"/>
      <c r="Z112" s="149"/>
      <c r="AA112" s="149"/>
      <c r="AB112" s="145"/>
      <c r="AC112" s="145"/>
    </row>
    <row r="113" spans="1:29" ht="28.5" customHeight="1" x14ac:dyDescent="0.2">
      <c r="A113" s="1" t="s">
        <v>81</v>
      </c>
      <c r="B113" s="174" t="s">
        <v>86</v>
      </c>
      <c r="C113" s="176" t="s">
        <v>83</v>
      </c>
      <c r="D113" s="177">
        <v>2019</v>
      </c>
      <c r="E113" s="177">
        <v>2027</v>
      </c>
      <c r="F113" s="176" t="s">
        <v>42</v>
      </c>
      <c r="G113" s="32" t="s">
        <v>28</v>
      </c>
      <c r="H113" s="20">
        <f>H114+H119</f>
        <v>0</v>
      </c>
      <c r="I113" s="21">
        <f t="shared" ref="I113:N113" si="143">I114+I119</f>
        <v>0</v>
      </c>
      <c r="J113" s="56">
        <f t="shared" si="143"/>
        <v>0</v>
      </c>
      <c r="K113" s="71">
        <f t="shared" si="143"/>
        <v>0</v>
      </c>
      <c r="L113" s="83">
        <f t="shared" si="143"/>
        <v>0</v>
      </c>
      <c r="M113" s="116">
        <f t="shared" si="143"/>
        <v>0</v>
      </c>
      <c r="N113" s="104">
        <f t="shared" si="143"/>
        <v>0</v>
      </c>
      <c r="O113" s="20">
        <f t="shared" ref="O113:P113" si="144">O114+O119</f>
        <v>0</v>
      </c>
      <c r="P113" s="20">
        <f t="shared" si="144"/>
        <v>0</v>
      </c>
      <c r="Q113" s="20">
        <f t="shared" ref="Q113" si="145">Q114+Q119</f>
        <v>0</v>
      </c>
      <c r="R113" s="132" t="s">
        <v>84</v>
      </c>
      <c r="S113" s="147" t="s">
        <v>44</v>
      </c>
      <c r="T113" s="147">
        <v>2</v>
      </c>
      <c r="U113" s="147">
        <v>2</v>
      </c>
      <c r="V113" s="147">
        <v>3</v>
      </c>
      <c r="W113" s="147">
        <v>4</v>
      </c>
      <c r="X113" s="147">
        <v>8</v>
      </c>
      <c r="Y113" s="147">
        <v>8</v>
      </c>
      <c r="Z113" s="147">
        <v>8</v>
      </c>
      <c r="AA113" s="147">
        <v>8</v>
      </c>
      <c r="AB113" s="132">
        <v>8</v>
      </c>
      <c r="AC113" s="132">
        <v>8</v>
      </c>
    </row>
    <row r="114" spans="1:29" ht="28.5" customHeight="1" x14ac:dyDescent="0.2">
      <c r="B114" s="174"/>
      <c r="C114" s="176"/>
      <c r="D114" s="178"/>
      <c r="E114" s="178"/>
      <c r="F114" s="180"/>
      <c r="G114" s="25" t="s">
        <v>30</v>
      </c>
      <c r="H114" s="23">
        <f>SUM(I114:Q114)</f>
        <v>0</v>
      </c>
      <c r="I114" s="24">
        <f t="shared" ref="I114:N114" si="146">I115+I116+I117+I118</f>
        <v>0</v>
      </c>
      <c r="J114" s="57">
        <f t="shared" si="146"/>
        <v>0</v>
      </c>
      <c r="K114" s="72">
        <f t="shared" si="146"/>
        <v>0</v>
      </c>
      <c r="L114" s="84">
        <f t="shared" si="146"/>
        <v>0</v>
      </c>
      <c r="M114" s="117">
        <f t="shared" si="146"/>
        <v>0</v>
      </c>
      <c r="N114" s="105">
        <f t="shared" si="146"/>
        <v>0</v>
      </c>
      <c r="O114" s="23">
        <f t="shared" ref="O114:P114" si="147">O115+O116+O117+O118</f>
        <v>0</v>
      </c>
      <c r="P114" s="23">
        <f t="shared" si="147"/>
        <v>0</v>
      </c>
      <c r="Q114" s="23">
        <f t="shared" ref="Q114" si="148">Q115+Q116+Q117+Q118</f>
        <v>0</v>
      </c>
      <c r="R114" s="132"/>
      <c r="S114" s="147"/>
      <c r="T114" s="147"/>
      <c r="U114" s="147"/>
      <c r="V114" s="147"/>
      <c r="W114" s="147"/>
      <c r="X114" s="147"/>
      <c r="Y114" s="147"/>
      <c r="Z114" s="147"/>
      <c r="AA114" s="147"/>
      <c r="AB114" s="132"/>
      <c r="AC114" s="132"/>
    </row>
    <row r="115" spans="1:29" ht="28.5" customHeight="1" x14ac:dyDescent="0.2">
      <c r="B115" s="174"/>
      <c r="C115" s="176"/>
      <c r="D115" s="178"/>
      <c r="E115" s="178"/>
      <c r="F115" s="180"/>
      <c r="G115" s="25" t="s">
        <v>31</v>
      </c>
      <c r="H115" s="23">
        <f>SUM(I115:Q115)</f>
        <v>0</v>
      </c>
      <c r="I115" s="24">
        <v>0</v>
      </c>
      <c r="J115" s="57">
        <v>0</v>
      </c>
      <c r="K115" s="72">
        <v>0</v>
      </c>
      <c r="L115" s="84">
        <v>0</v>
      </c>
      <c r="M115" s="117">
        <v>0</v>
      </c>
      <c r="N115" s="105">
        <v>0</v>
      </c>
      <c r="O115" s="23">
        <v>0</v>
      </c>
      <c r="P115" s="23">
        <v>0</v>
      </c>
      <c r="Q115" s="23">
        <v>0</v>
      </c>
      <c r="R115" s="132"/>
      <c r="S115" s="147"/>
      <c r="T115" s="147"/>
      <c r="U115" s="147"/>
      <c r="V115" s="147"/>
      <c r="W115" s="147"/>
      <c r="X115" s="147"/>
      <c r="Y115" s="147"/>
      <c r="Z115" s="147"/>
      <c r="AA115" s="147"/>
      <c r="AB115" s="132"/>
      <c r="AC115" s="132"/>
    </row>
    <row r="116" spans="1:29" ht="28.5" customHeight="1" x14ac:dyDescent="0.2">
      <c r="B116" s="174"/>
      <c r="C116" s="176"/>
      <c r="D116" s="178"/>
      <c r="E116" s="178"/>
      <c r="F116" s="180"/>
      <c r="G116" s="25" t="s">
        <v>32</v>
      </c>
      <c r="H116" s="23">
        <f t="shared" ref="H116" si="149">SUM(I116:O116)</f>
        <v>0</v>
      </c>
      <c r="I116" s="24">
        <v>0</v>
      </c>
      <c r="J116" s="57">
        <v>0</v>
      </c>
      <c r="K116" s="72">
        <v>0</v>
      </c>
      <c r="L116" s="84">
        <v>0</v>
      </c>
      <c r="M116" s="117">
        <v>0</v>
      </c>
      <c r="N116" s="105">
        <v>0</v>
      </c>
      <c r="O116" s="23">
        <v>0</v>
      </c>
      <c r="P116" s="23">
        <v>0</v>
      </c>
      <c r="Q116" s="23">
        <v>0</v>
      </c>
      <c r="R116" s="132"/>
      <c r="S116" s="147"/>
      <c r="T116" s="147"/>
      <c r="U116" s="147"/>
      <c r="V116" s="147"/>
      <c r="W116" s="147"/>
      <c r="X116" s="147"/>
      <c r="Y116" s="147"/>
      <c r="Z116" s="147"/>
      <c r="AA116" s="147"/>
      <c r="AB116" s="132"/>
      <c r="AC116" s="132"/>
    </row>
    <row r="117" spans="1:29" ht="28.5" customHeight="1" x14ac:dyDescent="0.2">
      <c r="B117" s="174"/>
      <c r="C117" s="176"/>
      <c r="D117" s="178"/>
      <c r="E117" s="178"/>
      <c r="F117" s="180"/>
      <c r="G117" s="25" t="s">
        <v>33</v>
      </c>
      <c r="H117" s="23">
        <f>SUM(I117:Q117)</f>
        <v>0</v>
      </c>
      <c r="I117" s="24">
        <v>0</v>
      </c>
      <c r="J117" s="57">
        <v>0</v>
      </c>
      <c r="K117" s="72">
        <v>0</v>
      </c>
      <c r="L117" s="84">
        <v>0</v>
      </c>
      <c r="M117" s="117">
        <v>0</v>
      </c>
      <c r="N117" s="105">
        <v>0</v>
      </c>
      <c r="O117" s="23">
        <v>0</v>
      </c>
      <c r="P117" s="23">
        <v>0</v>
      </c>
      <c r="Q117" s="23">
        <v>0</v>
      </c>
      <c r="R117" s="132"/>
      <c r="S117" s="147"/>
      <c r="T117" s="147"/>
      <c r="U117" s="147"/>
      <c r="V117" s="147"/>
      <c r="W117" s="147"/>
      <c r="X117" s="147"/>
      <c r="Y117" s="147"/>
      <c r="Z117" s="147"/>
      <c r="AA117" s="147"/>
      <c r="AB117" s="132"/>
      <c r="AC117" s="132"/>
    </row>
    <row r="118" spans="1:29" ht="28.5" customHeight="1" x14ac:dyDescent="0.2">
      <c r="B118" s="174"/>
      <c r="C118" s="176"/>
      <c r="D118" s="178"/>
      <c r="E118" s="178"/>
      <c r="F118" s="180"/>
      <c r="G118" s="25" t="s">
        <v>34</v>
      </c>
      <c r="H118" s="23">
        <f>SUM(I118:Q118)</f>
        <v>0</v>
      </c>
      <c r="I118" s="24">
        <v>0</v>
      </c>
      <c r="J118" s="57">
        <v>0</v>
      </c>
      <c r="K118" s="72">
        <v>0</v>
      </c>
      <c r="L118" s="84">
        <v>0</v>
      </c>
      <c r="M118" s="117">
        <v>0</v>
      </c>
      <c r="N118" s="105">
        <v>0</v>
      </c>
      <c r="O118" s="23">
        <v>0</v>
      </c>
      <c r="P118" s="23">
        <v>0</v>
      </c>
      <c r="Q118" s="23">
        <v>0</v>
      </c>
      <c r="R118" s="132"/>
      <c r="S118" s="147"/>
      <c r="T118" s="147"/>
      <c r="U118" s="147"/>
      <c r="V118" s="147"/>
      <c r="W118" s="147"/>
      <c r="X118" s="147"/>
      <c r="Y118" s="147"/>
      <c r="Z118" s="147"/>
      <c r="AA118" s="147"/>
      <c r="AB118" s="132"/>
      <c r="AC118" s="132"/>
    </row>
    <row r="119" spans="1:29" ht="28.5" customHeight="1" x14ac:dyDescent="0.2">
      <c r="B119" s="182"/>
      <c r="C119" s="183"/>
      <c r="D119" s="179"/>
      <c r="E119" s="179"/>
      <c r="F119" s="181"/>
      <c r="G119" s="25" t="s">
        <v>35</v>
      </c>
      <c r="H119" s="23">
        <f>SUM(I119:Q119)</f>
        <v>0</v>
      </c>
      <c r="I119" s="24">
        <v>0</v>
      </c>
      <c r="J119" s="57">
        <v>0</v>
      </c>
      <c r="K119" s="72">
        <v>0</v>
      </c>
      <c r="L119" s="84">
        <v>0</v>
      </c>
      <c r="M119" s="117">
        <v>0</v>
      </c>
      <c r="N119" s="105">
        <v>0</v>
      </c>
      <c r="O119" s="23">
        <v>0</v>
      </c>
      <c r="P119" s="23">
        <v>0</v>
      </c>
      <c r="Q119" s="23">
        <v>0</v>
      </c>
      <c r="R119" s="158"/>
      <c r="S119" s="149"/>
      <c r="T119" s="149"/>
      <c r="U119" s="149"/>
      <c r="V119" s="149"/>
      <c r="W119" s="149"/>
      <c r="X119" s="149"/>
      <c r="Y119" s="149"/>
      <c r="Z119" s="149"/>
      <c r="AA119" s="149"/>
      <c r="AB119" s="158"/>
      <c r="AC119" s="158"/>
    </row>
    <row r="120" spans="1:29" ht="28.5" customHeight="1" x14ac:dyDescent="0.2">
      <c r="A120" s="1" t="s">
        <v>85</v>
      </c>
      <c r="B120" s="173" t="s">
        <v>90</v>
      </c>
      <c r="C120" s="175" t="s">
        <v>87</v>
      </c>
      <c r="D120" s="177">
        <v>2019</v>
      </c>
      <c r="E120" s="177">
        <v>2027</v>
      </c>
      <c r="F120" s="176" t="s">
        <v>42</v>
      </c>
      <c r="G120" s="33" t="s">
        <v>28</v>
      </c>
      <c r="H120" s="20">
        <f>H121+H126</f>
        <v>157436.41</v>
      </c>
      <c r="I120" s="35">
        <f t="shared" ref="I120:N120" si="150">I121+I126</f>
        <v>0</v>
      </c>
      <c r="J120" s="60">
        <f t="shared" si="150"/>
        <v>0</v>
      </c>
      <c r="K120" s="75">
        <f t="shared" si="150"/>
        <v>3256</v>
      </c>
      <c r="L120" s="87">
        <f t="shared" si="150"/>
        <v>31214.79</v>
      </c>
      <c r="M120" s="120">
        <f t="shared" si="150"/>
        <v>118565.62</v>
      </c>
      <c r="N120" s="108">
        <f t="shared" si="150"/>
        <v>1200</v>
      </c>
      <c r="O120" s="34">
        <f t="shared" ref="O120:P120" si="151">O121+O126</f>
        <v>3200</v>
      </c>
      <c r="P120" s="34">
        <f t="shared" si="151"/>
        <v>0</v>
      </c>
      <c r="Q120" s="34">
        <f t="shared" ref="Q120" si="152">Q121+Q126</f>
        <v>0</v>
      </c>
      <c r="R120" s="137" t="s">
        <v>88</v>
      </c>
      <c r="S120" s="137" t="s">
        <v>44</v>
      </c>
      <c r="T120" s="137">
        <v>100</v>
      </c>
      <c r="U120" s="137">
        <v>100</v>
      </c>
      <c r="V120" s="137">
        <v>100</v>
      </c>
      <c r="W120" s="137">
        <v>100</v>
      </c>
      <c r="X120" s="137">
        <v>100</v>
      </c>
      <c r="Y120" s="137">
        <v>100</v>
      </c>
      <c r="Z120" s="137">
        <v>100</v>
      </c>
      <c r="AA120" s="137">
        <v>100</v>
      </c>
      <c r="AB120" s="137">
        <v>100</v>
      </c>
      <c r="AC120" s="137">
        <v>100</v>
      </c>
    </row>
    <row r="121" spans="1:29" ht="28.5" customHeight="1" x14ac:dyDescent="0.2">
      <c r="B121" s="174"/>
      <c r="C121" s="176"/>
      <c r="D121" s="178"/>
      <c r="E121" s="178"/>
      <c r="F121" s="180"/>
      <c r="G121" s="25" t="s">
        <v>30</v>
      </c>
      <c r="H121" s="23">
        <f>SUM(I121:Q121)</f>
        <v>157436.41</v>
      </c>
      <c r="I121" s="24">
        <f t="shared" ref="I121:N121" si="153">I122+I123+I124+I125</f>
        <v>0</v>
      </c>
      <c r="J121" s="57">
        <f t="shared" si="153"/>
        <v>0</v>
      </c>
      <c r="K121" s="72">
        <f t="shared" si="153"/>
        <v>3256</v>
      </c>
      <c r="L121" s="84">
        <f t="shared" si="153"/>
        <v>31214.79</v>
      </c>
      <c r="M121" s="117">
        <f t="shared" si="153"/>
        <v>118565.62</v>
      </c>
      <c r="N121" s="105">
        <f t="shared" si="153"/>
        <v>1200</v>
      </c>
      <c r="O121" s="23">
        <f t="shared" ref="O121:P121" si="154">O122+O123+O124+O125</f>
        <v>3200</v>
      </c>
      <c r="P121" s="23">
        <f t="shared" si="154"/>
        <v>0</v>
      </c>
      <c r="Q121" s="23">
        <f t="shared" ref="Q121" si="155">Q122+Q123+Q124+Q125</f>
        <v>0</v>
      </c>
      <c r="R121" s="132"/>
      <c r="S121" s="132"/>
      <c r="T121" s="141"/>
      <c r="U121" s="141"/>
      <c r="V121" s="141"/>
      <c r="W121" s="141"/>
      <c r="X121" s="141"/>
      <c r="Y121" s="141"/>
      <c r="Z121" s="141"/>
      <c r="AA121" s="141"/>
      <c r="AB121" s="141"/>
      <c r="AC121" s="141"/>
    </row>
    <row r="122" spans="1:29" ht="28.5" customHeight="1" x14ac:dyDescent="0.2">
      <c r="B122" s="174"/>
      <c r="C122" s="176"/>
      <c r="D122" s="178"/>
      <c r="E122" s="178"/>
      <c r="F122" s="180"/>
      <c r="G122" s="25" t="s">
        <v>31</v>
      </c>
      <c r="H122" s="23">
        <f>SUM(I122:Q122)</f>
        <v>157436.41</v>
      </c>
      <c r="I122" s="24">
        <v>0</v>
      </c>
      <c r="J122" s="57">
        <v>0</v>
      </c>
      <c r="K122" s="72">
        <v>3256</v>
      </c>
      <c r="L122" s="84">
        <v>31214.79</v>
      </c>
      <c r="M122" s="117">
        <v>118565.62</v>
      </c>
      <c r="N122" s="105">
        <v>1200</v>
      </c>
      <c r="O122" s="23">
        <v>3200</v>
      </c>
      <c r="P122" s="23">
        <v>0</v>
      </c>
      <c r="Q122" s="23">
        <v>0</v>
      </c>
      <c r="R122" s="132"/>
      <c r="S122" s="132"/>
      <c r="T122" s="141"/>
      <c r="U122" s="141"/>
      <c r="V122" s="141"/>
      <c r="W122" s="141"/>
      <c r="X122" s="141"/>
      <c r="Y122" s="141"/>
      <c r="Z122" s="141"/>
      <c r="AA122" s="141"/>
      <c r="AB122" s="141"/>
      <c r="AC122" s="141"/>
    </row>
    <row r="123" spans="1:29" ht="28.5" customHeight="1" x14ac:dyDescent="0.2">
      <c r="B123" s="174"/>
      <c r="C123" s="176"/>
      <c r="D123" s="178"/>
      <c r="E123" s="178"/>
      <c r="F123" s="180"/>
      <c r="G123" s="25" t="s">
        <v>32</v>
      </c>
      <c r="H123" s="23">
        <f t="shared" ref="H123" si="156">SUM(I123:O123)</f>
        <v>0</v>
      </c>
      <c r="I123" s="24">
        <v>0</v>
      </c>
      <c r="J123" s="57">
        <v>0</v>
      </c>
      <c r="K123" s="72">
        <v>0</v>
      </c>
      <c r="L123" s="84">
        <v>0</v>
      </c>
      <c r="M123" s="117">
        <v>0</v>
      </c>
      <c r="N123" s="105">
        <v>0</v>
      </c>
      <c r="O123" s="23">
        <v>0</v>
      </c>
      <c r="P123" s="23">
        <v>0</v>
      </c>
      <c r="Q123" s="23">
        <v>0</v>
      </c>
      <c r="R123" s="132"/>
      <c r="S123" s="132"/>
      <c r="T123" s="141"/>
      <c r="U123" s="141"/>
      <c r="V123" s="141"/>
      <c r="W123" s="141"/>
      <c r="X123" s="141"/>
      <c r="Y123" s="141"/>
      <c r="Z123" s="141"/>
      <c r="AA123" s="141"/>
      <c r="AB123" s="141"/>
      <c r="AC123" s="141"/>
    </row>
    <row r="124" spans="1:29" ht="28.5" customHeight="1" x14ac:dyDescent="0.2">
      <c r="B124" s="174"/>
      <c r="C124" s="176"/>
      <c r="D124" s="178"/>
      <c r="E124" s="178"/>
      <c r="F124" s="180"/>
      <c r="G124" s="25" t="s">
        <v>33</v>
      </c>
      <c r="H124" s="23">
        <f>SUM(I124:Q124)</f>
        <v>0</v>
      </c>
      <c r="I124" s="24">
        <v>0</v>
      </c>
      <c r="J124" s="57">
        <v>0</v>
      </c>
      <c r="K124" s="72">
        <v>0</v>
      </c>
      <c r="L124" s="84">
        <v>0</v>
      </c>
      <c r="M124" s="117">
        <v>0</v>
      </c>
      <c r="N124" s="105">
        <v>0</v>
      </c>
      <c r="O124" s="23">
        <v>0</v>
      </c>
      <c r="P124" s="23">
        <v>0</v>
      </c>
      <c r="Q124" s="23">
        <v>0</v>
      </c>
      <c r="R124" s="132"/>
      <c r="S124" s="132"/>
      <c r="T124" s="141"/>
      <c r="U124" s="141"/>
      <c r="V124" s="141"/>
      <c r="W124" s="141"/>
      <c r="X124" s="141"/>
      <c r="Y124" s="141"/>
      <c r="Z124" s="141"/>
      <c r="AA124" s="141"/>
      <c r="AB124" s="141"/>
      <c r="AC124" s="141"/>
    </row>
    <row r="125" spans="1:29" ht="28.5" customHeight="1" x14ac:dyDescent="0.2">
      <c r="B125" s="174"/>
      <c r="C125" s="176"/>
      <c r="D125" s="178"/>
      <c r="E125" s="178"/>
      <c r="F125" s="180"/>
      <c r="G125" s="25" t="s">
        <v>34</v>
      </c>
      <c r="H125" s="23">
        <f>SUM(I125:Q125)</f>
        <v>0</v>
      </c>
      <c r="I125" s="24">
        <v>0</v>
      </c>
      <c r="J125" s="57">
        <v>0</v>
      </c>
      <c r="K125" s="72">
        <v>0</v>
      </c>
      <c r="L125" s="84">
        <v>0</v>
      </c>
      <c r="M125" s="117">
        <v>0</v>
      </c>
      <c r="N125" s="105">
        <v>0</v>
      </c>
      <c r="O125" s="23">
        <v>0</v>
      </c>
      <c r="P125" s="23">
        <v>0</v>
      </c>
      <c r="Q125" s="23">
        <v>0</v>
      </c>
      <c r="R125" s="132"/>
      <c r="S125" s="132"/>
      <c r="T125" s="141"/>
      <c r="U125" s="141"/>
      <c r="V125" s="141"/>
      <c r="W125" s="141"/>
      <c r="X125" s="141"/>
      <c r="Y125" s="141"/>
      <c r="Z125" s="141"/>
      <c r="AA125" s="141"/>
      <c r="AB125" s="141"/>
      <c r="AC125" s="141"/>
    </row>
    <row r="126" spans="1:29" ht="28.5" customHeight="1" x14ac:dyDescent="0.2">
      <c r="B126" s="182"/>
      <c r="C126" s="183"/>
      <c r="D126" s="179"/>
      <c r="E126" s="179"/>
      <c r="F126" s="181"/>
      <c r="G126" s="25" t="s">
        <v>35</v>
      </c>
      <c r="H126" s="23">
        <f>SUM(I126:Q126)</f>
        <v>0</v>
      </c>
      <c r="I126" s="24">
        <v>0</v>
      </c>
      <c r="J126" s="57">
        <v>0</v>
      </c>
      <c r="K126" s="72">
        <v>0</v>
      </c>
      <c r="L126" s="84">
        <v>0</v>
      </c>
      <c r="M126" s="117">
        <v>0</v>
      </c>
      <c r="N126" s="105">
        <v>0</v>
      </c>
      <c r="O126" s="23">
        <v>0</v>
      </c>
      <c r="P126" s="23">
        <v>0</v>
      </c>
      <c r="Q126" s="23">
        <v>0</v>
      </c>
      <c r="R126" s="132"/>
      <c r="S126" s="132"/>
      <c r="T126" s="141"/>
      <c r="U126" s="141"/>
      <c r="V126" s="141"/>
      <c r="W126" s="141"/>
      <c r="X126" s="141"/>
      <c r="Y126" s="141"/>
      <c r="Z126" s="141"/>
      <c r="AA126" s="141"/>
      <c r="AB126" s="141"/>
      <c r="AC126" s="141"/>
    </row>
    <row r="127" spans="1:29" ht="28.5" customHeight="1" x14ac:dyDescent="0.2">
      <c r="A127" s="1" t="s">
        <v>89</v>
      </c>
      <c r="B127" s="173" t="s">
        <v>92</v>
      </c>
      <c r="C127" s="175" t="s">
        <v>91</v>
      </c>
      <c r="D127" s="177">
        <v>2019</v>
      </c>
      <c r="E127" s="177">
        <v>2027</v>
      </c>
      <c r="F127" s="176" t="s">
        <v>42</v>
      </c>
      <c r="G127" s="33" t="s">
        <v>28</v>
      </c>
      <c r="H127" s="20">
        <f>H128+H133</f>
        <v>394797.48</v>
      </c>
      <c r="I127" s="35">
        <f t="shared" ref="I127:N127" si="157">I128+I133</f>
        <v>0</v>
      </c>
      <c r="J127" s="60">
        <f t="shared" si="157"/>
        <v>0</v>
      </c>
      <c r="K127" s="75">
        <f t="shared" si="157"/>
        <v>8660</v>
      </c>
      <c r="L127" s="87">
        <f t="shared" si="157"/>
        <v>63340</v>
      </c>
      <c r="M127" s="120">
        <f t="shared" si="157"/>
        <v>0</v>
      </c>
      <c r="N127" s="108">
        <f t="shared" si="157"/>
        <v>0</v>
      </c>
      <c r="O127" s="34">
        <f t="shared" ref="O127:P127" si="158">O128+O133</f>
        <v>322797.48</v>
      </c>
      <c r="P127" s="34">
        <f t="shared" si="158"/>
        <v>0</v>
      </c>
      <c r="Q127" s="34">
        <f t="shared" ref="Q127" si="159">Q128+Q133</f>
        <v>0</v>
      </c>
      <c r="R127" s="141"/>
      <c r="S127" s="141"/>
      <c r="T127" s="141"/>
      <c r="U127" s="141"/>
      <c r="V127" s="141"/>
      <c r="W127" s="141"/>
      <c r="X127" s="141"/>
      <c r="Y127" s="141"/>
      <c r="Z127" s="141"/>
      <c r="AA127" s="141"/>
      <c r="AB127" s="141"/>
      <c r="AC127" s="141"/>
    </row>
    <row r="128" spans="1:29" ht="28.5" customHeight="1" x14ac:dyDescent="0.2">
      <c r="B128" s="174"/>
      <c r="C128" s="176"/>
      <c r="D128" s="178"/>
      <c r="E128" s="178"/>
      <c r="F128" s="180"/>
      <c r="G128" s="25" t="s">
        <v>30</v>
      </c>
      <c r="H128" s="23">
        <f>SUM(I128:Q128)</f>
        <v>394797.48</v>
      </c>
      <c r="I128" s="24">
        <f t="shared" ref="I128:N128" si="160">I129+I130+I131+I132</f>
        <v>0</v>
      </c>
      <c r="J128" s="57">
        <f t="shared" si="160"/>
        <v>0</v>
      </c>
      <c r="K128" s="72">
        <f t="shared" si="160"/>
        <v>8660</v>
      </c>
      <c r="L128" s="84">
        <f t="shared" si="160"/>
        <v>63340</v>
      </c>
      <c r="M128" s="117">
        <f t="shared" si="160"/>
        <v>0</v>
      </c>
      <c r="N128" s="105">
        <f t="shared" si="160"/>
        <v>0</v>
      </c>
      <c r="O128" s="23">
        <f t="shared" ref="O128:P128" si="161">O129+O130+O131+O132</f>
        <v>322797.48</v>
      </c>
      <c r="P128" s="23">
        <f t="shared" si="161"/>
        <v>0</v>
      </c>
      <c r="Q128" s="23">
        <f t="shared" ref="Q128" si="162">Q129+Q130+Q131+Q132</f>
        <v>0</v>
      </c>
      <c r="R128" s="141"/>
      <c r="S128" s="141"/>
      <c r="T128" s="141"/>
      <c r="U128" s="141"/>
      <c r="V128" s="141"/>
      <c r="W128" s="141"/>
      <c r="X128" s="141"/>
      <c r="Y128" s="141"/>
      <c r="Z128" s="141"/>
      <c r="AA128" s="141"/>
      <c r="AB128" s="141"/>
      <c r="AC128" s="141"/>
    </row>
    <row r="129" spans="1:29" ht="28.5" customHeight="1" x14ac:dyDescent="0.2">
      <c r="B129" s="174"/>
      <c r="C129" s="176"/>
      <c r="D129" s="178"/>
      <c r="E129" s="178"/>
      <c r="F129" s="180"/>
      <c r="G129" s="25" t="s">
        <v>31</v>
      </c>
      <c r="H129" s="23">
        <f>SUM(I129:Q129)</f>
        <v>394797.48</v>
      </c>
      <c r="I129" s="24">
        <v>0</v>
      </c>
      <c r="J129" s="57">
        <v>0</v>
      </c>
      <c r="K129" s="72">
        <v>8660</v>
      </c>
      <c r="L129" s="84">
        <v>63340</v>
      </c>
      <c r="M129" s="117">
        <v>0</v>
      </c>
      <c r="N129" s="105">
        <v>0</v>
      </c>
      <c r="O129" s="23">
        <f>212797.48+110000</f>
        <v>322797.48</v>
      </c>
      <c r="P129" s="23">
        <v>0</v>
      </c>
      <c r="Q129" s="23">
        <v>0</v>
      </c>
      <c r="R129" s="141"/>
      <c r="S129" s="141"/>
      <c r="T129" s="141"/>
      <c r="U129" s="141"/>
      <c r="V129" s="141"/>
      <c r="W129" s="141"/>
      <c r="X129" s="141"/>
      <c r="Y129" s="141"/>
      <c r="Z129" s="141"/>
      <c r="AA129" s="141"/>
      <c r="AB129" s="141"/>
      <c r="AC129" s="141"/>
    </row>
    <row r="130" spans="1:29" ht="28.5" customHeight="1" x14ac:dyDescent="0.2">
      <c r="B130" s="174"/>
      <c r="C130" s="176"/>
      <c r="D130" s="178"/>
      <c r="E130" s="178"/>
      <c r="F130" s="180"/>
      <c r="G130" s="25" t="s">
        <v>32</v>
      </c>
      <c r="H130" s="23">
        <f t="shared" ref="H130" si="163">SUM(I130:O130)</f>
        <v>0</v>
      </c>
      <c r="I130" s="24">
        <v>0</v>
      </c>
      <c r="J130" s="57">
        <v>0</v>
      </c>
      <c r="K130" s="72">
        <v>0</v>
      </c>
      <c r="L130" s="84">
        <v>0</v>
      </c>
      <c r="M130" s="117">
        <v>0</v>
      </c>
      <c r="N130" s="105">
        <v>0</v>
      </c>
      <c r="O130" s="23">
        <v>0</v>
      </c>
      <c r="P130" s="23">
        <v>0</v>
      </c>
      <c r="Q130" s="23">
        <v>0</v>
      </c>
      <c r="R130" s="141"/>
      <c r="S130" s="141"/>
      <c r="T130" s="141"/>
      <c r="U130" s="141"/>
      <c r="V130" s="141"/>
      <c r="W130" s="141"/>
      <c r="X130" s="141"/>
      <c r="Y130" s="141"/>
      <c r="Z130" s="141"/>
      <c r="AA130" s="141"/>
      <c r="AB130" s="141"/>
      <c r="AC130" s="141"/>
    </row>
    <row r="131" spans="1:29" ht="28.5" customHeight="1" x14ac:dyDescent="0.2">
      <c r="B131" s="174"/>
      <c r="C131" s="176"/>
      <c r="D131" s="178"/>
      <c r="E131" s="178"/>
      <c r="F131" s="180"/>
      <c r="G131" s="25" t="s">
        <v>33</v>
      </c>
      <c r="H131" s="23">
        <f>SUM(I131:Q131)</f>
        <v>0</v>
      </c>
      <c r="I131" s="24">
        <v>0</v>
      </c>
      <c r="J131" s="57">
        <v>0</v>
      </c>
      <c r="K131" s="72">
        <v>0</v>
      </c>
      <c r="L131" s="84">
        <v>0</v>
      </c>
      <c r="M131" s="117">
        <v>0</v>
      </c>
      <c r="N131" s="105">
        <v>0</v>
      </c>
      <c r="O131" s="23">
        <v>0</v>
      </c>
      <c r="P131" s="23">
        <v>0</v>
      </c>
      <c r="Q131" s="23">
        <v>0</v>
      </c>
      <c r="R131" s="141"/>
      <c r="S131" s="141"/>
      <c r="T131" s="141"/>
      <c r="U131" s="141"/>
      <c r="V131" s="141"/>
      <c r="W131" s="141"/>
      <c r="X131" s="141"/>
      <c r="Y131" s="141"/>
      <c r="Z131" s="141"/>
      <c r="AA131" s="141"/>
      <c r="AB131" s="141"/>
      <c r="AC131" s="141"/>
    </row>
    <row r="132" spans="1:29" ht="28.5" customHeight="1" x14ac:dyDescent="0.2">
      <c r="B132" s="174"/>
      <c r="C132" s="176"/>
      <c r="D132" s="178"/>
      <c r="E132" s="178"/>
      <c r="F132" s="180"/>
      <c r="G132" s="25" t="s">
        <v>34</v>
      </c>
      <c r="H132" s="23">
        <f>SUM(I132:Q132)</f>
        <v>0</v>
      </c>
      <c r="I132" s="24">
        <v>0</v>
      </c>
      <c r="J132" s="57">
        <v>0</v>
      </c>
      <c r="K132" s="72">
        <v>0</v>
      </c>
      <c r="L132" s="84">
        <v>0</v>
      </c>
      <c r="M132" s="117">
        <v>0</v>
      </c>
      <c r="N132" s="105">
        <v>0</v>
      </c>
      <c r="O132" s="23">
        <v>0</v>
      </c>
      <c r="P132" s="23">
        <v>0</v>
      </c>
      <c r="Q132" s="23">
        <v>0</v>
      </c>
      <c r="R132" s="141"/>
      <c r="S132" s="141"/>
      <c r="T132" s="141"/>
      <c r="U132" s="141"/>
      <c r="V132" s="141"/>
      <c r="W132" s="141"/>
      <c r="X132" s="141"/>
      <c r="Y132" s="141"/>
      <c r="Z132" s="141"/>
      <c r="AA132" s="141"/>
      <c r="AB132" s="141"/>
      <c r="AC132" s="141"/>
    </row>
    <row r="133" spans="1:29" ht="28.5" customHeight="1" x14ac:dyDescent="0.2">
      <c r="B133" s="182"/>
      <c r="C133" s="183"/>
      <c r="D133" s="179"/>
      <c r="E133" s="179"/>
      <c r="F133" s="181"/>
      <c r="G133" s="25" t="s">
        <v>35</v>
      </c>
      <c r="H133" s="23">
        <f>SUM(I133:Q133)</f>
        <v>0</v>
      </c>
      <c r="I133" s="24">
        <v>0</v>
      </c>
      <c r="J133" s="57">
        <v>0</v>
      </c>
      <c r="K133" s="72">
        <v>0</v>
      </c>
      <c r="L133" s="84">
        <v>0</v>
      </c>
      <c r="M133" s="117">
        <v>0</v>
      </c>
      <c r="N133" s="105">
        <v>0</v>
      </c>
      <c r="O133" s="23">
        <v>0</v>
      </c>
      <c r="P133" s="23">
        <v>0</v>
      </c>
      <c r="Q133" s="23">
        <v>0</v>
      </c>
      <c r="R133" s="141"/>
      <c r="S133" s="141"/>
      <c r="T133" s="141"/>
      <c r="U133" s="141"/>
      <c r="V133" s="141"/>
      <c r="W133" s="141"/>
      <c r="X133" s="141"/>
      <c r="Y133" s="141"/>
      <c r="Z133" s="141"/>
      <c r="AA133" s="141"/>
      <c r="AB133" s="141"/>
      <c r="AC133" s="141"/>
    </row>
    <row r="134" spans="1:29" ht="28.5" customHeight="1" x14ac:dyDescent="0.2">
      <c r="A134" s="39"/>
      <c r="B134" s="184" t="s">
        <v>97</v>
      </c>
      <c r="C134" s="175" t="s">
        <v>93</v>
      </c>
      <c r="D134" s="177">
        <v>2019</v>
      </c>
      <c r="E134" s="177">
        <v>2027</v>
      </c>
      <c r="F134" s="176" t="s">
        <v>42</v>
      </c>
      <c r="G134" s="33" t="s">
        <v>28</v>
      </c>
      <c r="H134" s="20">
        <f>H135+H140</f>
        <v>8517.5300000000007</v>
      </c>
      <c r="I134" s="35">
        <f t="shared" ref="I134:N134" si="164">I135+I140</f>
        <v>8517.5300000000007</v>
      </c>
      <c r="J134" s="60">
        <f t="shared" si="164"/>
        <v>0</v>
      </c>
      <c r="K134" s="75">
        <f t="shared" si="164"/>
        <v>0</v>
      </c>
      <c r="L134" s="87">
        <f t="shared" si="164"/>
        <v>0</v>
      </c>
      <c r="M134" s="120">
        <f t="shared" si="164"/>
        <v>0</v>
      </c>
      <c r="N134" s="108">
        <f t="shared" si="164"/>
        <v>0</v>
      </c>
      <c r="O134" s="34">
        <f t="shared" ref="O134:P134" si="165">O135+O140</f>
        <v>0</v>
      </c>
      <c r="P134" s="34">
        <f t="shared" si="165"/>
        <v>0</v>
      </c>
      <c r="Q134" s="34">
        <f t="shared" ref="Q134" si="166">Q135+Q140</f>
        <v>0</v>
      </c>
      <c r="R134" s="141"/>
      <c r="S134" s="141"/>
      <c r="T134" s="141"/>
      <c r="U134" s="141"/>
      <c r="V134" s="141"/>
      <c r="W134" s="141"/>
      <c r="X134" s="141"/>
      <c r="Y134" s="141"/>
      <c r="Z134" s="141"/>
      <c r="AA134" s="141"/>
      <c r="AB134" s="141"/>
      <c r="AC134" s="141"/>
    </row>
    <row r="135" spans="1:29" ht="28.5" customHeight="1" x14ac:dyDescent="0.2">
      <c r="A135" s="40" t="s">
        <v>94</v>
      </c>
      <c r="B135" s="174"/>
      <c r="C135" s="176"/>
      <c r="D135" s="178"/>
      <c r="E135" s="178"/>
      <c r="F135" s="180"/>
      <c r="G135" s="25" t="s">
        <v>30</v>
      </c>
      <c r="H135" s="23">
        <f>SUM(I135:Q135)</f>
        <v>8517.5300000000007</v>
      </c>
      <c r="I135" s="24">
        <f t="shared" ref="I135:N135" si="167">I136+I137+I138+I139</f>
        <v>8517.5300000000007</v>
      </c>
      <c r="J135" s="57">
        <f t="shared" si="167"/>
        <v>0</v>
      </c>
      <c r="K135" s="72">
        <f t="shared" si="167"/>
        <v>0</v>
      </c>
      <c r="L135" s="84">
        <f t="shared" si="167"/>
        <v>0</v>
      </c>
      <c r="M135" s="117">
        <f t="shared" si="167"/>
        <v>0</v>
      </c>
      <c r="N135" s="105">
        <f t="shared" si="167"/>
        <v>0</v>
      </c>
      <c r="O135" s="23">
        <f t="shared" ref="O135:P135" si="168">O136+O137+O138+O139</f>
        <v>0</v>
      </c>
      <c r="P135" s="23">
        <f t="shared" si="168"/>
        <v>0</v>
      </c>
      <c r="Q135" s="23">
        <f t="shared" ref="Q135" si="169">Q136+Q137+Q138+Q139</f>
        <v>0</v>
      </c>
      <c r="R135" s="141"/>
      <c r="S135" s="141"/>
      <c r="T135" s="141"/>
      <c r="U135" s="141"/>
      <c r="V135" s="141"/>
      <c r="W135" s="141"/>
      <c r="X135" s="141"/>
      <c r="Y135" s="141"/>
      <c r="Z135" s="141"/>
      <c r="AA135" s="141"/>
      <c r="AB135" s="141"/>
      <c r="AC135" s="141"/>
    </row>
    <row r="136" spans="1:29" ht="28.5" customHeight="1" x14ac:dyDescent="0.2">
      <c r="B136" s="174"/>
      <c r="C136" s="176"/>
      <c r="D136" s="178"/>
      <c r="E136" s="178"/>
      <c r="F136" s="180"/>
      <c r="G136" s="25" t="s">
        <v>31</v>
      </c>
      <c r="H136" s="23">
        <f>SUM(I136:Q136)</f>
        <v>8517.5300000000007</v>
      </c>
      <c r="I136" s="24">
        <v>8517.5300000000007</v>
      </c>
      <c r="J136" s="57">
        <v>0</v>
      </c>
      <c r="K136" s="72">
        <v>0</v>
      </c>
      <c r="L136" s="84">
        <v>0</v>
      </c>
      <c r="M136" s="117">
        <v>0</v>
      </c>
      <c r="N136" s="105">
        <v>0</v>
      </c>
      <c r="O136" s="23">
        <v>0</v>
      </c>
      <c r="P136" s="23">
        <v>0</v>
      </c>
      <c r="Q136" s="23">
        <v>0</v>
      </c>
      <c r="R136" s="141"/>
      <c r="S136" s="141"/>
      <c r="T136" s="141"/>
      <c r="U136" s="141"/>
      <c r="V136" s="141"/>
      <c r="W136" s="141"/>
      <c r="X136" s="141"/>
      <c r="Y136" s="141"/>
      <c r="Z136" s="141"/>
      <c r="AA136" s="141"/>
      <c r="AB136" s="141"/>
      <c r="AC136" s="141"/>
    </row>
    <row r="137" spans="1:29" ht="28.5" customHeight="1" x14ac:dyDescent="0.2">
      <c r="B137" s="174"/>
      <c r="C137" s="176"/>
      <c r="D137" s="178"/>
      <c r="E137" s="178"/>
      <c r="F137" s="180"/>
      <c r="G137" s="25" t="s">
        <v>32</v>
      </c>
      <c r="H137" s="23">
        <f t="shared" ref="H137" si="170">SUM(I137:O137)</f>
        <v>0</v>
      </c>
      <c r="I137" s="24">
        <v>0</v>
      </c>
      <c r="J137" s="57">
        <v>0</v>
      </c>
      <c r="K137" s="72">
        <v>0</v>
      </c>
      <c r="L137" s="84">
        <v>0</v>
      </c>
      <c r="M137" s="117">
        <v>0</v>
      </c>
      <c r="N137" s="105">
        <v>0</v>
      </c>
      <c r="O137" s="23">
        <v>0</v>
      </c>
      <c r="P137" s="23">
        <v>0</v>
      </c>
      <c r="Q137" s="23">
        <v>0</v>
      </c>
      <c r="R137" s="141"/>
      <c r="S137" s="141"/>
      <c r="T137" s="141"/>
      <c r="U137" s="141"/>
      <c r="V137" s="141"/>
      <c r="W137" s="141"/>
      <c r="X137" s="141"/>
      <c r="Y137" s="141"/>
      <c r="Z137" s="141"/>
      <c r="AA137" s="141"/>
      <c r="AB137" s="141"/>
      <c r="AC137" s="141"/>
    </row>
    <row r="138" spans="1:29" ht="28.5" customHeight="1" x14ac:dyDescent="0.2">
      <c r="B138" s="174"/>
      <c r="C138" s="176"/>
      <c r="D138" s="178"/>
      <c r="E138" s="178"/>
      <c r="F138" s="180"/>
      <c r="G138" s="25" t="s">
        <v>95</v>
      </c>
      <c r="H138" s="23">
        <f>SUM(I138:Q138)</f>
        <v>0</v>
      </c>
      <c r="I138" s="24">
        <v>0</v>
      </c>
      <c r="J138" s="57">
        <v>0</v>
      </c>
      <c r="K138" s="72">
        <v>0</v>
      </c>
      <c r="L138" s="84">
        <v>0</v>
      </c>
      <c r="M138" s="117">
        <v>0</v>
      </c>
      <c r="N138" s="105">
        <v>0</v>
      </c>
      <c r="O138" s="23">
        <v>0</v>
      </c>
      <c r="P138" s="23">
        <v>0</v>
      </c>
      <c r="Q138" s="23">
        <v>0</v>
      </c>
      <c r="R138" s="141"/>
      <c r="S138" s="141"/>
      <c r="T138" s="141"/>
      <c r="U138" s="141"/>
      <c r="V138" s="141"/>
      <c r="W138" s="141"/>
      <c r="X138" s="141"/>
      <c r="Y138" s="141"/>
      <c r="Z138" s="141"/>
      <c r="AA138" s="141"/>
      <c r="AB138" s="141"/>
      <c r="AC138" s="141"/>
    </row>
    <row r="139" spans="1:29" ht="28.5" customHeight="1" x14ac:dyDescent="0.2">
      <c r="B139" s="174"/>
      <c r="C139" s="176"/>
      <c r="D139" s="178"/>
      <c r="E139" s="178"/>
      <c r="F139" s="180"/>
      <c r="G139" s="25" t="s">
        <v>34</v>
      </c>
      <c r="H139" s="23">
        <f>SUM(I139:Q139)</f>
        <v>0</v>
      </c>
      <c r="I139" s="24">
        <v>0</v>
      </c>
      <c r="J139" s="57">
        <v>0</v>
      </c>
      <c r="K139" s="72">
        <v>0</v>
      </c>
      <c r="L139" s="84">
        <v>0</v>
      </c>
      <c r="M139" s="117">
        <v>0</v>
      </c>
      <c r="N139" s="105">
        <v>0</v>
      </c>
      <c r="O139" s="23">
        <v>0</v>
      </c>
      <c r="P139" s="23">
        <v>0</v>
      </c>
      <c r="Q139" s="23">
        <v>0</v>
      </c>
      <c r="R139" s="141"/>
      <c r="S139" s="141"/>
      <c r="T139" s="141"/>
      <c r="U139" s="141"/>
      <c r="V139" s="141"/>
      <c r="W139" s="141"/>
      <c r="X139" s="141"/>
      <c r="Y139" s="141"/>
      <c r="Z139" s="141"/>
      <c r="AA139" s="141"/>
      <c r="AB139" s="141"/>
      <c r="AC139" s="141"/>
    </row>
    <row r="140" spans="1:29" ht="28.5" customHeight="1" x14ac:dyDescent="0.2">
      <c r="B140" s="182"/>
      <c r="C140" s="183"/>
      <c r="D140" s="179"/>
      <c r="E140" s="179"/>
      <c r="F140" s="181"/>
      <c r="G140" s="25" t="s">
        <v>35</v>
      </c>
      <c r="H140" s="23">
        <f>SUM(I140:Q140)</f>
        <v>0</v>
      </c>
      <c r="I140" s="24">
        <v>0</v>
      </c>
      <c r="J140" s="57">
        <v>0</v>
      </c>
      <c r="K140" s="72">
        <v>0</v>
      </c>
      <c r="L140" s="84">
        <v>0</v>
      </c>
      <c r="M140" s="117">
        <v>0</v>
      </c>
      <c r="N140" s="105">
        <v>0</v>
      </c>
      <c r="O140" s="23">
        <v>0</v>
      </c>
      <c r="P140" s="23">
        <v>0</v>
      </c>
      <c r="Q140" s="23">
        <v>0</v>
      </c>
      <c r="R140" s="141"/>
      <c r="S140" s="141"/>
      <c r="T140" s="141"/>
      <c r="U140" s="141"/>
      <c r="V140" s="141"/>
      <c r="W140" s="141"/>
      <c r="X140" s="141"/>
      <c r="Y140" s="141"/>
      <c r="Z140" s="141"/>
      <c r="AA140" s="141"/>
      <c r="AB140" s="141"/>
      <c r="AC140" s="141"/>
    </row>
    <row r="141" spans="1:29" ht="28.5" customHeight="1" x14ac:dyDescent="0.2">
      <c r="A141" s="1" t="s">
        <v>96</v>
      </c>
      <c r="B141" s="173" t="s">
        <v>166</v>
      </c>
      <c r="C141" s="175" t="s">
        <v>98</v>
      </c>
      <c r="D141" s="177">
        <v>2019</v>
      </c>
      <c r="E141" s="177">
        <v>2027</v>
      </c>
      <c r="F141" s="176" t="s">
        <v>42</v>
      </c>
      <c r="G141" s="33" t="s">
        <v>28</v>
      </c>
      <c r="H141" s="20">
        <f>H142+H147</f>
        <v>0</v>
      </c>
      <c r="I141" s="35">
        <f t="shared" ref="I141:N141" si="171">I142+I147</f>
        <v>0</v>
      </c>
      <c r="J141" s="60">
        <f t="shared" si="171"/>
        <v>0</v>
      </c>
      <c r="K141" s="75">
        <f t="shared" si="171"/>
        <v>0</v>
      </c>
      <c r="L141" s="87">
        <f t="shared" si="171"/>
        <v>0</v>
      </c>
      <c r="M141" s="120">
        <f t="shared" si="171"/>
        <v>0</v>
      </c>
      <c r="N141" s="108">
        <f t="shared" si="171"/>
        <v>0</v>
      </c>
      <c r="O141" s="34">
        <f t="shared" ref="O141:P141" si="172">O142+O147</f>
        <v>0</v>
      </c>
      <c r="P141" s="34">
        <f t="shared" si="172"/>
        <v>0</v>
      </c>
      <c r="Q141" s="34">
        <f t="shared" ref="Q141" si="173">Q142+Q147</f>
        <v>0</v>
      </c>
      <c r="R141" s="141"/>
      <c r="S141" s="141"/>
      <c r="T141" s="141"/>
      <c r="U141" s="141"/>
      <c r="V141" s="141"/>
      <c r="W141" s="141"/>
      <c r="X141" s="141"/>
      <c r="Y141" s="141"/>
      <c r="Z141" s="141"/>
      <c r="AA141" s="141"/>
      <c r="AB141" s="141"/>
      <c r="AC141" s="141"/>
    </row>
    <row r="142" spans="1:29" ht="28.5" customHeight="1" x14ac:dyDescent="0.2">
      <c r="B142" s="174"/>
      <c r="C142" s="176"/>
      <c r="D142" s="178"/>
      <c r="E142" s="178"/>
      <c r="F142" s="180"/>
      <c r="G142" s="25" t="s">
        <v>30</v>
      </c>
      <c r="H142" s="23">
        <f>SUM(I142:Q142)</f>
        <v>0</v>
      </c>
      <c r="I142" s="24">
        <f t="shared" ref="I142:N142" si="174">I143+I144+I145+I146</f>
        <v>0</v>
      </c>
      <c r="J142" s="57">
        <f t="shared" si="174"/>
        <v>0</v>
      </c>
      <c r="K142" s="72">
        <f t="shared" si="174"/>
        <v>0</v>
      </c>
      <c r="L142" s="84">
        <f t="shared" si="174"/>
        <v>0</v>
      </c>
      <c r="M142" s="117">
        <v>0</v>
      </c>
      <c r="N142" s="105">
        <f t="shared" si="174"/>
        <v>0</v>
      </c>
      <c r="O142" s="23">
        <f t="shared" ref="O142:P142" si="175">O143+O144+O145+O146</f>
        <v>0</v>
      </c>
      <c r="P142" s="23">
        <f t="shared" si="175"/>
        <v>0</v>
      </c>
      <c r="Q142" s="23">
        <f t="shared" ref="Q142" si="176">Q143+Q144+Q145+Q146</f>
        <v>0</v>
      </c>
      <c r="R142" s="141"/>
      <c r="S142" s="141"/>
      <c r="T142" s="141"/>
      <c r="U142" s="141"/>
      <c r="V142" s="141"/>
      <c r="W142" s="141"/>
      <c r="X142" s="141"/>
      <c r="Y142" s="141"/>
      <c r="Z142" s="141"/>
      <c r="AA142" s="141"/>
      <c r="AB142" s="141"/>
      <c r="AC142" s="141"/>
    </row>
    <row r="143" spans="1:29" ht="28.5" customHeight="1" x14ac:dyDescent="0.2">
      <c r="B143" s="174"/>
      <c r="C143" s="176"/>
      <c r="D143" s="178"/>
      <c r="E143" s="178"/>
      <c r="F143" s="180"/>
      <c r="G143" s="25" t="s">
        <v>31</v>
      </c>
      <c r="H143" s="23">
        <f>SUM(I143:Q143)</f>
        <v>0</v>
      </c>
      <c r="I143" s="24">
        <v>0</v>
      </c>
      <c r="J143" s="57">
        <v>0</v>
      </c>
      <c r="K143" s="72">
        <v>0</v>
      </c>
      <c r="L143" s="84">
        <v>0</v>
      </c>
      <c r="M143" s="117">
        <v>0</v>
      </c>
      <c r="N143" s="105">
        <v>0</v>
      </c>
      <c r="O143" s="23">
        <v>0</v>
      </c>
      <c r="P143" s="23">
        <v>0</v>
      </c>
      <c r="Q143" s="23">
        <v>0</v>
      </c>
      <c r="R143" s="141"/>
      <c r="S143" s="141"/>
      <c r="T143" s="141"/>
      <c r="U143" s="141"/>
      <c r="V143" s="141"/>
      <c r="W143" s="141"/>
      <c r="X143" s="141"/>
      <c r="Y143" s="141"/>
      <c r="Z143" s="141"/>
      <c r="AA143" s="141"/>
      <c r="AB143" s="141"/>
      <c r="AC143" s="141"/>
    </row>
    <row r="144" spans="1:29" ht="28.5" customHeight="1" x14ac:dyDescent="0.2">
      <c r="B144" s="174"/>
      <c r="C144" s="176"/>
      <c r="D144" s="178"/>
      <c r="E144" s="178"/>
      <c r="F144" s="180"/>
      <c r="G144" s="25" t="s">
        <v>32</v>
      </c>
      <c r="H144" s="23">
        <f t="shared" ref="H144" si="177">SUM(I144:O144)</f>
        <v>0</v>
      </c>
      <c r="I144" s="24">
        <v>0</v>
      </c>
      <c r="J144" s="57">
        <v>0</v>
      </c>
      <c r="K144" s="72">
        <v>0</v>
      </c>
      <c r="L144" s="84">
        <v>0</v>
      </c>
      <c r="M144" s="117">
        <v>0</v>
      </c>
      <c r="N144" s="105">
        <v>0</v>
      </c>
      <c r="O144" s="23">
        <v>0</v>
      </c>
      <c r="P144" s="23">
        <v>0</v>
      </c>
      <c r="Q144" s="23">
        <v>0</v>
      </c>
      <c r="R144" s="141"/>
      <c r="S144" s="141"/>
      <c r="T144" s="141"/>
      <c r="U144" s="141"/>
      <c r="V144" s="141"/>
      <c r="W144" s="141"/>
      <c r="X144" s="141"/>
      <c r="Y144" s="141"/>
      <c r="Z144" s="141"/>
      <c r="AA144" s="141"/>
      <c r="AB144" s="141"/>
      <c r="AC144" s="141"/>
    </row>
    <row r="145" spans="2:29" ht="28.5" customHeight="1" x14ac:dyDescent="0.2">
      <c r="B145" s="174"/>
      <c r="C145" s="176"/>
      <c r="D145" s="178"/>
      <c r="E145" s="178"/>
      <c r="F145" s="180"/>
      <c r="G145" s="25" t="s">
        <v>33</v>
      </c>
      <c r="H145" s="23">
        <f>SUM(I145:Q145)</f>
        <v>0</v>
      </c>
      <c r="I145" s="24">
        <v>0</v>
      </c>
      <c r="J145" s="57">
        <v>0</v>
      </c>
      <c r="K145" s="72">
        <v>0</v>
      </c>
      <c r="L145" s="84">
        <v>0</v>
      </c>
      <c r="M145" s="117">
        <v>0</v>
      </c>
      <c r="N145" s="105">
        <v>0</v>
      </c>
      <c r="O145" s="23">
        <v>0</v>
      </c>
      <c r="P145" s="23">
        <v>0</v>
      </c>
      <c r="Q145" s="23">
        <v>0</v>
      </c>
      <c r="R145" s="141"/>
      <c r="S145" s="141"/>
      <c r="T145" s="141"/>
      <c r="U145" s="141"/>
      <c r="V145" s="141"/>
      <c r="W145" s="141"/>
      <c r="X145" s="141"/>
      <c r="Y145" s="141"/>
      <c r="Z145" s="141"/>
      <c r="AA145" s="141"/>
      <c r="AB145" s="141"/>
      <c r="AC145" s="141"/>
    </row>
    <row r="146" spans="2:29" ht="28.5" customHeight="1" x14ac:dyDescent="0.2">
      <c r="B146" s="174"/>
      <c r="C146" s="176"/>
      <c r="D146" s="178"/>
      <c r="E146" s="178"/>
      <c r="F146" s="180"/>
      <c r="G146" s="25" t="s">
        <v>34</v>
      </c>
      <c r="H146" s="23">
        <f>SUM(I146:Q146)</f>
        <v>0</v>
      </c>
      <c r="I146" s="24">
        <v>0</v>
      </c>
      <c r="J146" s="57">
        <v>0</v>
      </c>
      <c r="K146" s="72">
        <v>0</v>
      </c>
      <c r="L146" s="84">
        <v>0</v>
      </c>
      <c r="M146" s="117">
        <v>0</v>
      </c>
      <c r="N146" s="105">
        <v>0</v>
      </c>
      <c r="O146" s="23">
        <v>0</v>
      </c>
      <c r="P146" s="23">
        <v>0</v>
      </c>
      <c r="Q146" s="23">
        <v>0</v>
      </c>
      <c r="R146" s="141"/>
      <c r="S146" s="141"/>
      <c r="T146" s="141"/>
      <c r="U146" s="141"/>
      <c r="V146" s="141"/>
      <c r="W146" s="141"/>
      <c r="X146" s="141"/>
      <c r="Y146" s="141"/>
      <c r="Z146" s="141"/>
      <c r="AA146" s="141"/>
      <c r="AB146" s="141"/>
      <c r="AC146" s="141"/>
    </row>
    <row r="147" spans="2:29" ht="28.5" customHeight="1" x14ac:dyDescent="0.2">
      <c r="B147" s="174"/>
      <c r="C147" s="176"/>
      <c r="D147" s="179"/>
      <c r="E147" s="179"/>
      <c r="F147" s="181"/>
      <c r="G147" s="36" t="s">
        <v>35</v>
      </c>
      <c r="H147" s="23">
        <f>SUM(I147:Q147)</f>
        <v>0</v>
      </c>
      <c r="I147" s="38">
        <v>0</v>
      </c>
      <c r="J147" s="61">
        <v>0</v>
      </c>
      <c r="K147" s="76">
        <v>0</v>
      </c>
      <c r="L147" s="88">
        <v>0</v>
      </c>
      <c r="M147" s="121">
        <v>0</v>
      </c>
      <c r="N147" s="109">
        <v>0</v>
      </c>
      <c r="O147" s="37">
        <v>0</v>
      </c>
      <c r="P147" s="37">
        <v>0</v>
      </c>
      <c r="Q147" s="37">
        <v>0</v>
      </c>
      <c r="R147" s="141"/>
      <c r="S147" s="141"/>
      <c r="T147" s="141"/>
      <c r="U147" s="141"/>
      <c r="V147" s="141"/>
      <c r="W147" s="141"/>
      <c r="X147" s="141"/>
      <c r="Y147" s="141"/>
      <c r="Z147" s="141"/>
      <c r="AA147" s="141"/>
      <c r="AB147" s="141"/>
      <c r="AC147" s="141"/>
    </row>
    <row r="148" spans="2:29" ht="28.5" customHeight="1" x14ac:dyDescent="0.2">
      <c r="B148" s="173" t="s">
        <v>171</v>
      </c>
      <c r="C148" s="175" t="s">
        <v>167</v>
      </c>
      <c r="D148" s="177">
        <v>2019</v>
      </c>
      <c r="E148" s="177">
        <v>2027</v>
      </c>
      <c r="F148" s="176" t="s">
        <v>42</v>
      </c>
      <c r="G148" s="33" t="s">
        <v>28</v>
      </c>
      <c r="H148" s="20">
        <f>H149+H154</f>
        <v>237165.66</v>
      </c>
      <c r="I148" s="35">
        <f t="shared" ref="I148:N148" si="178">I149+I154</f>
        <v>0</v>
      </c>
      <c r="J148" s="60">
        <f t="shared" si="178"/>
        <v>0</v>
      </c>
      <c r="K148" s="75">
        <f t="shared" si="178"/>
        <v>0</v>
      </c>
      <c r="L148" s="87">
        <f t="shared" si="178"/>
        <v>25371.66</v>
      </c>
      <c r="M148" s="120">
        <f t="shared" si="178"/>
        <v>0</v>
      </c>
      <c r="N148" s="108">
        <f t="shared" si="178"/>
        <v>211794</v>
      </c>
      <c r="O148" s="34">
        <f t="shared" ref="O148:P148" si="179">O149+O154</f>
        <v>0</v>
      </c>
      <c r="P148" s="34">
        <f t="shared" si="179"/>
        <v>0</v>
      </c>
      <c r="Q148" s="34">
        <f t="shared" ref="Q148" si="180">Q149+Q154</f>
        <v>0</v>
      </c>
      <c r="R148" s="150"/>
      <c r="S148" s="150"/>
      <c r="T148" s="150"/>
      <c r="U148" s="150"/>
      <c r="V148" s="150"/>
      <c r="W148" s="150"/>
      <c r="X148" s="150"/>
      <c r="Y148" s="150"/>
      <c r="Z148" s="150"/>
      <c r="AA148" s="150"/>
      <c r="AB148" s="150"/>
      <c r="AC148" s="150"/>
    </row>
    <row r="149" spans="2:29" ht="28.5" customHeight="1" x14ac:dyDescent="0.2">
      <c r="B149" s="174"/>
      <c r="C149" s="176"/>
      <c r="D149" s="178"/>
      <c r="E149" s="178"/>
      <c r="F149" s="180"/>
      <c r="G149" s="25" t="s">
        <v>30</v>
      </c>
      <c r="H149" s="23">
        <f>SUM(I149:Q149)</f>
        <v>237165.66</v>
      </c>
      <c r="I149" s="24">
        <f t="shared" ref="I149:L149" si="181">I150+I151+I152+I153</f>
        <v>0</v>
      </c>
      <c r="J149" s="57">
        <f t="shared" si="181"/>
        <v>0</v>
      </c>
      <c r="K149" s="72">
        <f t="shared" si="181"/>
        <v>0</v>
      </c>
      <c r="L149" s="84">
        <f t="shared" si="181"/>
        <v>25371.66</v>
      </c>
      <c r="M149" s="117">
        <v>0</v>
      </c>
      <c r="N149" s="105">
        <f t="shared" ref="N149:O149" si="182">N150+N151+N152+N153</f>
        <v>211794</v>
      </c>
      <c r="O149" s="23">
        <f t="shared" si="182"/>
        <v>0</v>
      </c>
      <c r="P149" s="23">
        <f t="shared" ref="P149:Q149" si="183">P150+P151+P152+P153</f>
        <v>0</v>
      </c>
      <c r="Q149" s="23">
        <f t="shared" si="183"/>
        <v>0</v>
      </c>
      <c r="R149" s="150"/>
      <c r="S149" s="150"/>
      <c r="T149" s="150"/>
      <c r="U149" s="150"/>
      <c r="V149" s="150"/>
      <c r="W149" s="150"/>
      <c r="X149" s="150"/>
      <c r="Y149" s="150"/>
      <c r="Z149" s="150"/>
      <c r="AA149" s="150"/>
      <c r="AB149" s="150"/>
      <c r="AC149" s="150"/>
    </row>
    <row r="150" spans="2:29" ht="28.5" customHeight="1" x14ac:dyDescent="0.2">
      <c r="B150" s="174"/>
      <c r="C150" s="176"/>
      <c r="D150" s="178"/>
      <c r="E150" s="178"/>
      <c r="F150" s="180"/>
      <c r="G150" s="25" t="s">
        <v>31</v>
      </c>
      <c r="H150" s="23">
        <f>SUM(I150:Q150)</f>
        <v>237165.66</v>
      </c>
      <c r="I150" s="24">
        <v>0</v>
      </c>
      <c r="J150" s="57">
        <v>0</v>
      </c>
      <c r="K150" s="72">
        <v>0</v>
      </c>
      <c r="L150" s="84">
        <v>25371.66</v>
      </c>
      <c r="M150" s="117">
        <v>0</v>
      </c>
      <c r="N150" s="105">
        <v>211794</v>
      </c>
      <c r="O150" s="23">
        <v>0</v>
      </c>
      <c r="P150" s="23">
        <v>0</v>
      </c>
      <c r="Q150" s="23">
        <v>0</v>
      </c>
      <c r="R150" s="150"/>
      <c r="S150" s="150"/>
      <c r="T150" s="150"/>
      <c r="U150" s="150"/>
      <c r="V150" s="150"/>
      <c r="W150" s="150"/>
      <c r="X150" s="150"/>
      <c r="Y150" s="150"/>
      <c r="Z150" s="150"/>
      <c r="AA150" s="150"/>
      <c r="AB150" s="150"/>
      <c r="AC150" s="150"/>
    </row>
    <row r="151" spans="2:29" ht="28.5" customHeight="1" x14ac:dyDescent="0.2">
      <c r="B151" s="174"/>
      <c r="C151" s="176"/>
      <c r="D151" s="178"/>
      <c r="E151" s="178"/>
      <c r="F151" s="180"/>
      <c r="G151" s="25" t="s">
        <v>32</v>
      </c>
      <c r="H151" s="23">
        <f t="shared" ref="H151" si="184">SUM(I151:O151)</f>
        <v>0</v>
      </c>
      <c r="I151" s="24">
        <v>0</v>
      </c>
      <c r="J151" s="57">
        <v>0</v>
      </c>
      <c r="K151" s="72">
        <v>0</v>
      </c>
      <c r="L151" s="84">
        <v>0</v>
      </c>
      <c r="M151" s="117">
        <v>0</v>
      </c>
      <c r="N151" s="105">
        <v>0</v>
      </c>
      <c r="O151" s="23">
        <v>0</v>
      </c>
      <c r="P151" s="23">
        <v>0</v>
      </c>
      <c r="Q151" s="23">
        <v>0</v>
      </c>
      <c r="R151" s="150"/>
      <c r="S151" s="150"/>
      <c r="T151" s="150"/>
      <c r="U151" s="150"/>
      <c r="V151" s="150"/>
      <c r="W151" s="150"/>
      <c r="X151" s="150"/>
      <c r="Y151" s="150"/>
      <c r="Z151" s="150"/>
      <c r="AA151" s="150"/>
      <c r="AB151" s="150"/>
      <c r="AC151" s="150"/>
    </row>
    <row r="152" spans="2:29" ht="28.5" customHeight="1" x14ac:dyDescent="0.2">
      <c r="B152" s="174"/>
      <c r="C152" s="176"/>
      <c r="D152" s="178"/>
      <c r="E152" s="178"/>
      <c r="F152" s="180"/>
      <c r="G152" s="25" t="s">
        <v>33</v>
      </c>
      <c r="H152" s="23">
        <f>SUM(I152:Q152)</f>
        <v>0</v>
      </c>
      <c r="I152" s="24">
        <v>0</v>
      </c>
      <c r="J152" s="57">
        <v>0</v>
      </c>
      <c r="K152" s="72">
        <v>0</v>
      </c>
      <c r="L152" s="84">
        <v>0</v>
      </c>
      <c r="M152" s="117">
        <v>0</v>
      </c>
      <c r="N152" s="105">
        <v>0</v>
      </c>
      <c r="O152" s="23">
        <v>0</v>
      </c>
      <c r="P152" s="23">
        <v>0</v>
      </c>
      <c r="Q152" s="23">
        <v>0</v>
      </c>
      <c r="R152" s="150"/>
      <c r="S152" s="150"/>
      <c r="T152" s="150"/>
      <c r="U152" s="150"/>
      <c r="V152" s="150"/>
      <c r="W152" s="150"/>
      <c r="X152" s="150"/>
      <c r="Y152" s="150"/>
      <c r="Z152" s="150"/>
      <c r="AA152" s="150"/>
      <c r="AB152" s="150"/>
      <c r="AC152" s="150"/>
    </row>
    <row r="153" spans="2:29" ht="28.5" customHeight="1" x14ac:dyDescent="0.2">
      <c r="B153" s="174"/>
      <c r="C153" s="176"/>
      <c r="D153" s="178"/>
      <c r="E153" s="178"/>
      <c r="F153" s="180"/>
      <c r="G153" s="25" t="s">
        <v>34</v>
      </c>
      <c r="H153" s="23">
        <f>SUM(I153:Q153)</f>
        <v>0</v>
      </c>
      <c r="I153" s="24">
        <v>0</v>
      </c>
      <c r="J153" s="57">
        <v>0</v>
      </c>
      <c r="K153" s="72">
        <v>0</v>
      </c>
      <c r="L153" s="84">
        <v>0</v>
      </c>
      <c r="M153" s="117">
        <v>0</v>
      </c>
      <c r="N153" s="105">
        <v>0</v>
      </c>
      <c r="O153" s="23">
        <v>0</v>
      </c>
      <c r="P153" s="23">
        <v>0</v>
      </c>
      <c r="Q153" s="23">
        <v>0</v>
      </c>
      <c r="R153" s="150"/>
      <c r="S153" s="150"/>
      <c r="T153" s="150"/>
      <c r="U153" s="150"/>
      <c r="V153" s="150"/>
      <c r="W153" s="150"/>
      <c r="X153" s="150"/>
      <c r="Y153" s="150"/>
      <c r="Z153" s="150"/>
      <c r="AA153" s="150"/>
      <c r="AB153" s="150"/>
      <c r="AC153" s="150"/>
    </row>
    <row r="154" spans="2:29" ht="28.5" customHeight="1" thickBot="1" x14ac:dyDescent="0.25">
      <c r="B154" s="174"/>
      <c r="C154" s="176"/>
      <c r="D154" s="179"/>
      <c r="E154" s="179"/>
      <c r="F154" s="181"/>
      <c r="G154" s="36" t="s">
        <v>35</v>
      </c>
      <c r="H154" s="23">
        <f>SUM(I154:Q154)</f>
        <v>0</v>
      </c>
      <c r="I154" s="38">
        <v>0</v>
      </c>
      <c r="J154" s="61">
        <v>0</v>
      </c>
      <c r="K154" s="76">
        <v>0</v>
      </c>
      <c r="L154" s="88">
        <v>0</v>
      </c>
      <c r="M154" s="121">
        <v>0</v>
      </c>
      <c r="N154" s="109">
        <v>0</v>
      </c>
      <c r="O154" s="37">
        <v>0</v>
      </c>
      <c r="P154" s="37">
        <v>0</v>
      </c>
      <c r="Q154" s="37">
        <v>0</v>
      </c>
      <c r="R154" s="151"/>
      <c r="S154" s="151"/>
      <c r="T154" s="151"/>
      <c r="U154" s="151"/>
      <c r="V154" s="151"/>
      <c r="W154" s="151"/>
      <c r="X154" s="151"/>
      <c r="Y154" s="151"/>
      <c r="Z154" s="151"/>
      <c r="AA154" s="151"/>
      <c r="AB154" s="151"/>
      <c r="AC154" s="151"/>
    </row>
    <row r="155" spans="2:29" ht="28.5" customHeight="1" x14ac:dyDescent="0.2">
      <c r="B155" s="209" t="s">
        <v>99</v>
      </c>
      <c r="C155" s="261" t="s">
        <v>100</v>
      </c>
      <c r="D155" s="262"/>
      <c r="E155" s="262"/>
      <c r="F155" s="263"/>
      <c r="G155" s="29" t="s">
        <v>28</v>
      </c>
      <c r="H155" s="20">
        <f>H156+H161</f>
        <v>15024094.880000001</v>
      </c>
      <c r="I155" s="31">
        <f t="shared" ref="I155:N155" si="185">I156+I161</f>
        <v>2317447.3600000003</v>
      </c>
      <c r="J155" s="59">
        <f t="shared" si="185"/>
        <v>2069346.2</v>
      </c>
      <c r="K155" s="74">
        <f t="shared" si="185"/>
        <v>751927.45</v>
      </c>
      <c r="L155" s="86">
        <f t="shared" si="185"/>
        <v>2453123.34</v>
      </c>
      <c r="M155" s="119">
        <f>M156+M161</f>
        <v>2693195.46</v>
      </c>
      <c r="N155" s="107">
        <f t="shared" si="185"/>
        <v>1326727.93</v>
      </c>
      <c r="O155" s="30">
        <f t="shared" ref="O155:P155" si="186">O156+O161</f>
        <v>1975548.87</v>
      </c>
      <c r="P155" s="30">
        <f t="shared" si="186"/>
        <v>630818.13</v>
      </c>
      <c r="Q155" s="30">
        <f t="shared" ref="Q155" si="187">Q156+Q161</f>
        <v>805960.14</v>
      </c>
      <c r="R155" s="131" t="s">
        <v>29</v>
      </c>
      <c r="S155" s="146" t="s">
        <v>29</v>
      </c>
      <c r="T155" s="146" t="s">
        <v>29</v>
      </c>
      <c r="U155" s="146" t="s">
        <v>29</v>
      </c>
      <c r="V155" s="146" t="s">
        <v>29</v>
      </c>
      <c r="W155" s="146" t="s">
        <v>29</v>
      </c>
      <c r="X155" s="146" t="s">
        <v>29</v>
      </c>
      <c r="Y155" s="146" t="s">
        <v>29</v>
      </c>
      <c r="Z155" s="146" t="s">
        <v>29</v>
      </c>
      <c r="AA155" s="146" t="s">
        <v>29</v>
      </c>
      <c r="AB155" s="131" t="s">
        <v>29</v>
      </c>
      <c r="AC155" s="131" t="s">
        <v>29</v>
      </c>
    </row>
    <row r="156" spans="2:29" ht="28.5" customHeight="1" x14ac:dyDescent="0.2">
      <c r="B156" s="259"/>
      <c r="C156" s="264"/>
      <c r="D156" s="265"/>
      <c r="E156" s="265"/>
      <c r="F156" s="266"/>
      <c r="G156" s="25" t="s">
        <v>30</v>
      </c>
      <c r="H156" s="23">
        <f>SUM(I156:Q156)</f>
        <v>15024094.880000001</v>
      </c>
      <c r="I156" s="24">
        <f t="shared" ref="I156:N156" si="188">I157+I158+I159+I160</f>
        <v>2317447.3600000003</v>
      </c>
      <c r="J156" s="57">
        <f>J157+J158+J159+J160</f>
        <v>2069346.2</v>
      </c>
      <c r="K156" s="72">
        <f t="shared" si="188"/>
        <v>751927.45</v>
      </c>
      <c r="L156" s="84">
        <f t="shared" si="188"/>
        <v>2453123.34</v>
      </c>
      <c r="M156" s="117">
        <f>M157+M158+M159+M160</f>
        <v>2693195.46</v>
      </c>
      <c r="N156" s="105">
        <f t="shared" si="188"/>
        <v>1326727.93</v>
      </c>
      <c r="O156" s="23">
        <f t="shared" ref="O156:P156" si="189">O157+O158+O159+O160</f>
        <v>1975548.87</v>
      </c>
      <c r="P156" s="23">
        <f t="shared" si="189"/>
        <v>630818.13</v>
      </c>
      <c r="Q156" s="23">
        <f t="shared" ref="Q156" si="190">Q157+Q158+Q159+Q160</f>
        <v>805960.14</v>
      </c>
      <c r="R156" s="132"/>
      <c r="S156" s="147"/>
      <c r="T156" s="147"/>
      <c r="U156" s="147"/>
      <c r="V156" s="147"/>
      <c r="W156" s="147"/>
      <c r="X156" s="147"/>
      <c r="Y156" s="147"/>
      <c r="Z156" s="147"/>
      <c r="AA156" s="147"/>
      <c r="AB156" s="132"/>
      <c r="AC156" s="132"/>
    </row>
    <row r="157" spans="2:29" ht="28.5" customHeight="1" x14ac:dyDescent="0.2">
      <c r="B157" s="259"/>
      <c r="C157" s="264"/>
      <c r="D157" s="265"/>
      <c r="E157" s="265"/>
      <c r="F157" s="266"/>
      <c r="G157" s="25" t="s">
        <v>31</v>
      </c>
      <c r="H157" s="23">
        <f>SUM(I157:Q157)</f>
        <v>9969582.3800000008</v>
      </c>
      <c r="I157" s="24">
        <f>I164+I171</f>
        <v>1297447.4700000002</v>
      </c>
      <c r="J157" s="57">
        <f>J164+J171</f>
        <v>915217.2</v>
      </c>
      <c r="K157" s="72">
        <f t="shared" ref="K157:M158" si="191">K164</f>
        <v>751927.45</v>
      </c>
      <c r="L157" s="84">
        <f>L164+L171</f>
        <v>1023981.6</v>
      </c>
      <c r="M157" s="117">
        <f>M164+M171+M199</f>
        <v>1241953.5900000001</v>
      </c>
      <c r="N157" s="105">
        <f>N164+N171</f>
        <v>1326727.93</v>
      </c>
      <c r="O157" s="23">
        <f>O164+O171</f>
        <v>1975548.87</v>
      </c>
      <c r="P157" s="23">
        <f>P164+P171</f>
        <v>630818.13</v>
      </c>
      <c r="Q157" s="23">
        <f>Q164+Q171</f>
        <v>805960.14</v>
      </c>
      <c r="R157" s="132"/>
      <c r="S157" s="147"/>
      <c r="T157" s="147"/>
      <c r="U157" s="147"/>
      <c r="V157" s="147"/>
      <c r="W157" s="147"/>
      <c r="X157" s="147"/>
      <c r="Y157" s="147"/>
      <c r="Z157" s="147"/>
      <c r="AA157" s="147"/>
      <c r="AB157" s="132"/>
      <c r="AC157" s="132"/>
    </row>
    <row r="158" spans="2:29" ht="28.5" customHeight="1" x14ac:dyDescent="0.2">
      <c r="B158" s="259"/>
      <c r="C158" s="264"/>
      <c r="D158" s="265"/>
      <c r="E158" s="265"/>
      <c r="F158" s="266"/>
      <c r="G158" s="25" t="s">
        <v>32</v>
      </c>
      <c r="H158" s="23">
        <f t="shared" ref="H158" si="192">SUM(I158:O158)</f>
        <v>0</v>
      </c>
      <c r="I158" s="24">
        <f>I165</f>
        <v>0</v>
      </c>
      <c r="J158" s="57">
        <f>J165</f>
        <v>0</v>
      </c>
      <c r="K158" s="72">
        <f t="shared" si="191"/>
        <v>0</v>
      </c>
      <c r="L158" s="84">
        <f t="shared" si="191"/>
        <v>0</v>
      </c>
      <c r="M158" s="117">
        <f t="shared" si="191"/>
        <v>0</v>
      </c>
      <c r="N158" s="105">
        <f>N165</f>
        <v>0</v>
      </c>
      <c r="O158" s="23">
        <f>O165</f>
        <v>0</v>
      </c>
      <c r="P158" s="23">
        <f>P165</f>
        <v>0</v>
      </c>
      <c r="Q158" s="23">
        <f>Q165</f>
        <v>0</v>
      </c>
      <c r="R158" s="132"/>
      <c r="S158" s="147"/>
      <c r="T158" s="147"/>
      <c r="U158" s="147"/>
      <c r="V158" s="147"/>
      <c r="W158" s="147"/>
      <c r="X158" s="147"/>
      <c r="Y158" s="147"/>
      <c r="Z158" s="147"/>
      <c r="AA158" s="147"/>
      <c r="AB158" s="132"/>
      <c r="AC158" s="132"/>
    </row>
    <row r="159" spans="2:29" ht="28.5" customHeight="1" x14ac:dyDescent="0.2">
      <c r="B159" s="259"/>
      <c r="C159" s="264"/>
      <c r="D159" s="265"/>
      <c r="E159" s="265"/>
      <c r="F159" s="266"/>
      <c r="G159" s="25" t="s">
        <v>33</v>
      </c>
      <c r="H159" s="23">
        <f>SUM(I159:Q159)</f>
        <v>5054512.5</v>
      </c>
      <c r="I159" s="24">
        <f>I165+I173</f>
        <v>1019999.89</v>
      </c>
      <c r="J159" s="57">
        <f>J165+J187</f>
        <v>1154129</v>
      </c>
      <c r="K159" s="72">
        <f>K165</f>
        <v>0</v>
      </c>
      <c r="L159" s="84">
        <f>L165+L173+L180+L187+L194</f>
        <v>1429141.74</v>
      </c>
      <c r="M159" s="117">
        <f>M165+M173+M180+M187+M194+M201</f>
        <v>1451241.87</v>
      </c>
      <c r="N159" s="105">
        <f>N165+N173</f>
        <v>0</v>
      </c>
      <c r="O159" s="23">
        <f>O165+O173</f>
        <v>0</v>
      </c>
      <c r="P159" s="23">
        <f>P165+P173</f>
        <v>0</v>
      </c>
      <c r="Q159" s="23">
        <f>Q165+Q173</f>
        <v>0</v>
      </c>
      <c r="R159" s="132"/>
      <c r="S159" s="147"/>
      <c r="T159" s="147"/>
      <c r="U159" s="147"/>
      <c r="V159" s="147"/>
      <c r="W159" s="147"/>
      <c r="X159" s="147"/>
      <c r="Y159" s="147"/>
      <c r="Z159" s="147"/>
      <c r="AA159" s="147"/>
      <c r="AB159" s="132"/>
      <c r="AC159" s="132"/>
    </row>
    <row r="160" spans="2:29" ht="28.5" customHeight="1" x14ac:dyDescent="0.2">
      <c r="B160" s="259"/>
      <c r="C160" s="264"/>
      <c r="D160" s="265"/>
      <c r="E160" s="265"/>
      <c r="F160" s="266"/>
      <c r="G160" s="25" t="s">
        <v>34</v>
      </c>
      <c r="H160" s="23">
        <f>SUM(I160:Q160)</f>
        <v>0</v>
      </c>
      <c r="I160" s="24">
        <f t="shared" ref="I160:N161" si="193">I167</f>
        <v>0</v>
      </c>
      <c r="J160" s="57">
        <f t="shared" si="193"/>
        <v>0</v>
      </c>
      <c r="K160" s="72">
        <f t="shared" si="193"/>
        <v>0</v>
      </c>
      <c r="L160" s="84">
        <f t="shared" si="193"/>
        <v>0</v>
      </c>
      <c r="M160" s="117">
        <f t="shared" si="193"/>
        <v>0</v>
      </c>
      <c r="N160" s="105">
        <f t="shared" si="193"/>
        <v>0</v>
      </c>
      <c r="O160" s="23">
        <f t="shared" ref="O160:P160" si="194">O167</f>
        <v>0</v>
      </c>
      <c r="P160" s="23">
        <f t="shared" si="194"/>
        <v>0</v>
      </c>
      <c r="Q160" s="23">
        <f t="shared" ref="Q160" si="195">Q167</f>
        <v>0</v>
      </c>
      <c r="R160" s="132"/>
      <c r="S160" s="147"/>
      <c r="T160" s="147"/>
      <c r="U160" s="147"/>
      <c r="V160" s="147"/>
      <c r="W160" s="147"/>
      <c r="X160" s="147"/>
      <c r="Y160" s="147"/>
      <c r="Z160" s="147"/>
      <c r="AA160" s="147"/>
      <c r="AB160" s="132"/>
      <c r="AC160" s="132"/>
    </row>
    <row r="161" spans="2:29" ht="28.5" customHeight="1" thickBot="1" x14ac:dyDescent="0.25">
      <c r="B161" s="260"/>
      <c r="C161" s="267"/>
      <c r="D161" s="268"/>
      <c r="E161" s="268"/>
      <c r="F161" s="269"/>
      <c r="G161" s="26" t="s">
        <v>35</v>
      </c>
      <c r="H161" s="23">
        <f>SUM(I161:Q161)</f>
        <v>0</v>
      </c>
      <c r="I161" s="28">
        <f t="shared" si="193"/>
        <v>0</v>
      </c>
      <c r="J161" s="58">
        <f t="shared" si="193"/>
        <v>0</v>
      </c>
      <c r="K161" s="73">
        <f t="shared" si="193"/>
        <v>0</v>
      </c>
      <c r="L161" s="85">
        <f t="shared" si="193"/>
        <v>0</v>
      </c>
      <c r="M161" s="118">
        <f t="shared" si="193"/>
        <v>0</v>
      </c>
      <c r="N161" s="106">
        <f t="shared" si="193"/>
        <v>0</v>
      </c>
      <c r="O161" s="27">
        <f t="shared" ref="O161:P161" si="196">O168</f>
        <v>0</v>
      </c>
      <c r="P161" s="27">
        <f t="shared" si="196"/>
        <v>0</v>
      </c>
      <c r="Q161" s="27">
        <f t="shared" ref="Q161" si="197">Q168</f>
        <v>0</v>
      </c>
      <c r="R161" s="133"/>
      <c r="S161" s="148"/>
      <c r="T161" s="148"/>
      <c r="U161" s="148"/>
      <c r="V161" s="148"/>
      <c r="W161" s="148"/>
      <c r="X161" s="148"/>
      <c r="Y161" s="148"/>
      <c r="Z161" s="148"/>
      <c r="AA161" s="148"/>
      <c r="AB161" s="133"/>
      <c r="AC161" s="133"/>
    </row>
    <row r="162" spans="2:29" ht="28.5" customHeight="1" x14ac:dyDescent="0.2">
      <c r="B162" s="173" t="s">
        <v>101</v>
      </c>
      <c r="C162" s="175" t="s">
        <v>102</v>
      </c>
      <c r="D162" s="177">
        <v>2019</v>
      </c>
      <c r="E162" s="177">
        <v>2027</v>
      </c>
      <c r="F162" s="176" t="s">
        <v>42</v>
      </c>
      <c r="G162" s="33" t="s">
        <v>28</v>
      </c>
      <c r="H162" s="20">
        <f>H163+H168</f>
        <v>6015887.4799999995</v>
      </c>
      <c r="I162" s="35">
        <f t="shared" ref="I162:N162" si="198">I163+I168</f>
        <v>579832.66</v>
      </c>
      <c r="J162" s="60">
        <f t="shared" si="198"/>
        <v>366372.2</v>
      </c>
      <c r="K162" s="75">
        <f t="shared" si="198"/>
        <v>751927.45</v>
      </c>
      <c r="L162" s="87">
        <f t="shared" si="198"/>
        <v>900378.6</v>
      </c>
      <c r="M162" s="120">
        <f>M163+M168</f>
        <v>1133347.8</v>
      </c>
      <c r="N162" s="108">
        <f t="shared" si="198"/>
        <v>510526.92</v>
      </c>
      <c r="O162" s="34">
        <f t="shared" ref="O162:P162" si="199">O163+O168</f>
        <v>356723.58</v>
      </c>
      <c r="P162" s="34">
        <f t="shared" si="199"/>
        <v>620818.13</v>
      </c>
      <c r="Q162" s="34">
        <f t="shared" ref="Q162" si="200">Q163+Q168</f>
        <v>795960.14</v>
      </c>
      <c r="R162" s="131" t="s">
        <v>103</v>
      </c>
      <c r="S162" s="131" t="s">
        <v>104</v>
      </c>
      <c r="T162" s="270">
        <v>0.29799999999999999</v>
      </c>
      <c r="U162" s="131">
        <v>0.29799999999999999</v>
      </c>
      <c r="V162" s="131">
        <v>0</v>
      </c>
      <c r="W162" s="131">
        <v>0</v>
      </c>
      <c r="X162" s="131">
        <v>0</v>
      </c>
      <c r="Y162" s="131">
        <v>0</v>
      </c>
      <c r="Z162" s="131">
        <v>0</v>
      </c>
      <c r="AA162" s="131">
        <v>0</v>
      </c>
      <c r="AB162" s="131">
        <v>0</v>
      </c>
      <c r="AC162" s="131">
        <v>0</v>
      </c>
    </row>
    <row r="163" spans="2:29" ht="28.5" customHeight="1" x14ac:dyDescent="0.2">
      <c r="B163" s="174"/>
      <c r="C163" s="176"/>
      <c r="D163" s="178"/>
      <c r="E163" s="178"/>
      <c r="F163" s="180"/>
      <c r="G163" s="25" t="s">
        <v>30</v>
      </c>
      <c r="H163" s="23">
        <f>SUM(I163:Q163)</f>
        <v>6015887.4799999995</v>
      </c>
      <c r="I163" s="24">
        <f t="shared" ref="I163:N163" si="201">SUM(I164:I167)</f>
        <v>579832.66</v>
      </c>
      <c r="J163" s="57">
        <f t="shared" si="201"/>
        <v>366372.2</v>
      </c>
      <c r="K163" s="72">
        <f t="shared" si="201"/>
        <v>751927.45</v>
      </c>
      <c r="L163" s="84">
        <f t="shared" si="201"/>
        <v>900378.6</v>
      </c>
      <c r="M163" s="117">
        <f t="shared" si="201"/>
        <v>1133347.8</v>
      </c>
      <c r="N163" s="105">
        <f t="shared" si="201"/>
        <v>510526.92</v>
      </c>
      <c r="O163" s="23">
        <f t="shared" ref="O163:P163" si="202">SUM(O164:O167)</f>
        <v>356723.58</v>
      </c>
      <c r="P163" s="23">
        <f t="shared" si="202"/>
        <v>620818.13</v>
      </c>
      <c r="Q163" s="23">
        <f t="shared" ref="Q163" si="203">SUM(Q164:Q167)</f>
        <v>795960.14</v>
      </c>
      <c r="R163" s="132"/>
      <c r="S163" s="141"/>
      <c r="T163" s="271"/>
      <c r="U163" s="141"/>
      <c r="V163" s="141"/>
      <c r="W163" s="141"/>
      <c r="X163" s="141"/>
      <c r="Y163" s="141"/>
      <c r="Z163" s="141"/>
      <c r="AA163" s="141"/>
      <c r="AB163" s="141"/>
      <c r="AC163" s="141"/>
    </row>
    <row r="164" spans="2:29" ht="28.5" customHeight="1" x14ac:dyDescent="0.2">
      <c r="B164" s="174"/>
      <c r="C164" s="176"/>
      <c r="D164" s="178"/>
      <c r="E164" s="178"/>
      <c r="F164" s="180"/>
      <c r="G164" s="25" t="s">
        <v>31</v>
      </c>
      <c r="H164" s="23">
        <f>SUM(I164:Q164)</f>
        <v>6015887.4799999995</v>
      </c>
      <c r="I164" s="41">
        <v>579832.66</v>
      </c>
      <c r="J164" s="57">
        <v>366372.2</v>
      </c>
      <c r="K164" s="72">
        <v>751927.45</v>
      </c>
      <c r="L164" s="84">
        <v>900378.6</v>
      </c>
      <c r="M164" s="117">
        <f>40000+1093347.8</f>
        <v>1133347.8</v>
      </c>
      <c r="N164" s="110">
        <v>510526.92</v>
      </c>
      <c r="O164" s="42">
        <v>356723.58</v>
      </c>
      <c r="P164" s="42">
        <v>620818.13</v>
      </c>
      <c r="Q164" s="42">
        <v>795960.14</v>
      </c>
      <c r="R164" s="132"/>
      <c r="S164" s="141"/>
      <c r="T164" s="271"/>
      <c r="U164" s="141"/>
      <c r="V164" s="141"/>
      <c r="W164" s="141"/>
      <c r="X164" s="141"/>
      <c r="Y164" s="141"/>
      <c r="Z164" s="141"/>
      <c r="AA164" s="141"/>
      <c r="AB164" s="141"/>
      <c r="AC164" s="141"/>
    </row>
    <row r="165" spans="2:29" ht="28.5" customHeight="1" x14ac:dyDescent="0.2">
      <c r="B165" s="174"/>
      <c r="C165" s="176"/>
      <c r="D165" s="178"/>
      <c r="E165" s="178"/>
      <c r="F165" s="180"/>
      <c r="G165" s="25" t="s">
        <v>32</v>
      </c>
      <c r="H165" s="23">
        <f t="shared" ref="H165" si="204">SUM(I165:O165)</f>
        <v>0</v>
      </c>
      <c r="I165" s="24">
        <v>0</v>
      </c>
      <c r="J165" s="57">
        <v>0</v>
      </c>
      <c r="K165" s="72">
        <v>0</v>
      </c>
      <c r="L165" s="84">
        <v>0</v>
      </c>
      <c r="M165" s="117">
        <v>0</v>
      </c>
      <c r="N165" s="105">
        <v>0</v>
      </c>
      <c r="O165" s="23">
        <v>0</v>
      </c>
      <c r="P165" s="23">
        <v>0</v>
      </c>
      <c r="Q165" s="23">
        <v>0</v>
      </c>
      <c r="R165" s="132"/>
      <c r="S165" s="141"/>
      <c r="T165" s="271"/>
      <c r="U165" s="141"/>
      <c r="V165" s="141"/>
      <c r="W165" s="141"/>
      <c r="X165" s="141"/>
      <c r="Y165" s="141"/>
      <c r="Z165" s="141"/>
      <c r="AA165" s="141"/>
      <c r="AB165" s="141"/>
      <c r="AC165" s="141"/>
    </row>
    <row r="166" spans="2:29" ht="28.5" customHeight="1" x14ac:dyDescent="0.2">
      <c r="B166" s="174"/>
      <c r="C166" s="176"/>
      <c r="D166" s="178"/>
      <c r="E166" s="178"/>
      <c r="F166" s="180"/>
      <c r="G166" s="25" t="s">
        <v>33</v>
      </c>
      <c r="H166" s="23">
        <f>SUM(I166:Q166)</f>
        <v>0</v>
      </c>
      <c r="I166" s="24">
        <v>0</v>
      </c>
      <c r="J166" s="57">
        <v>0</v>
      </c>
      <c r="K166" s="72">
        <v>0</v>
      </c>
      <c r="L166" s="84">
        <v>0</v>
      </c>
      <c r="M166" s="117">
        <v>0</v>
      </c>
      <c r="N166" s="105">
        <v>0</v>
      </c>
      <c r="O166" s="23">
        <v>0</v>
      </c>
      <c r="P166" s="23">
        <v>0</v>
      </c>
      <c r="Q166" s="23">
        <v>0</v>
      </c>
      <c r="R166" s="132"/>
      <c r="S166" s="141"/>
      <c r="T166" s="271"/>
      <c r="U166" s="141"/>
      <c r="V166" s="141"/>
      <c r="W166" s="141"/>
      <c r="X166" s="141"/>
      <c r="Y166" s="141"/>
      <c r="Z166" s="141"/>
      <c r="AA166" s="141"/>
      <c r="AB166" s="141"/>
      <c r="AC166" s="141"/>
    </row>
    <row r="167" spans="2:29" ht="28.5" customHeight="1" x14ac:dyDescent="0.2">
      <c r="B167" s="174"/>
      <c r="C167" s="176"/>
      <c r="D167" s="178"/>
      <c r="E167" s="178"/>
      <c r="F167" s="180"/>
      <c r="G167" s="25" t="s">
        <v>34</v>
      </c>
      <c r="H167" s="23">
        <f>SUM(I167:Q167)</f>
        <v>0</v>
      </c>
      <c r="I167" s="24">
        <v>0</v>
      </c>
      <c r="J167" s="57">
        <v>0</v>
      </c>
      <c r="K167" s="72">
        <v>0</v>
      </c>
      <c r="L167" s="84">
        <v>0</v>
      </c>
      <c r="M167" s="117">
        <v>0</v>
      </c>
      <c r="N167" s="105">
        <v>0</v>
      </c>
      <c r="O167" s="23">
        <v>0</v>
      </c>
      <c r="P167" s="23">
        <v>0</v>
      </c>
      <c r="Q167" s="23">
        <v>0</v>
      </c>
      <c r="R167" s="132"/>
      <c r="S167" s="141"/>
      <c r="T167" s="271"/>
      <c r="U167" s="141"/>
      <c r="V167" s="141"/>
      <c r="W167" s="141"/>
      <c r="X167" s="141"/>
      <c r="Y167" s="141"/>
      <c r="Z167" s="141"/>
      <c r="AA167" s="141"/>
      <c r="AB167" s="141"/>
      <c r="AC167" s="141"/>
    </row>
    <row r="168" spans="2:29" ht="28.5" customHeight="1" x14ac:dyDescent="0.2">
      <c r="B168" s="182"/>
      <c r="C168" s="183"/>
      <c r="D168" s="179"/>
      <c r="E168" s="179"/>
      <c r="F168" s="181"/>
      <c r="G168" s="25" t="s">
        <v>35</v>
      </c>
      <c r="H168" s="23">
        <f>SUM(I168:Q168)</f>
        <v>0</v>
      </c>
      <c r="I168" s="24">
        <v>0</v>
      </c>
      <c r="J168" s="57">
        <v>0</v>
      </c>
      <c r="K168" s="72">
        <v>0</v>
      </c>
      <c r="L168" s="84">
        <v>0</v>
      </c>
      <c r="M168" s="117">
        <v>0</v>
      </c>
      <c r="N168" s="105">
        <v>0</v>
      </c>
      <c r="O168" s="23">
        <v>0</v>
      </c>
      <c r="P168" s="23">
        <v>0</v>
      </c>
      <c r="Q168" s="23">
        <v>0</v>
      </c>
      <c r="R168" s="142"/>
      <c r="S168" s="142"/>
      <c r="T168" s="272"/>
      <c r="U168" s="142"/>
      <c r="V168" s="142"/>
      <c r="W168" s="142"/>
      <c r="X168" s="142"/>
      <c r="Y168" s="142"/>
      <c r="Z168" s="142"/>
      <c r="AA168" s="142"/>
      <c r="AB168" s="142"/>
      <c r="AC168" s="142"/>
    </row>
    <row r="169" spans="2:29" ht="28.5" customHeight="1" x14ac:dyDescent="0.2">
      <c r="B169" s="245" t="s">
        <v>105</v>
      </c>
      <c r="C169" s="248" t="s">
        <v>106</v>
      </c>
      <c r="D169" s="177">
        <v>2019</v>
      </c>
      <c r="E169" s="177">
        <v>2027</v>
      </c>
      <c r="F169" s="185" t="s">
        <v>42</v>
      </c>
      <c r="G169" s="43" t="s">
        <v>28</v>
      </c>
      <c r="H169" s="20">
        <f>H170+H175</f>
        <v>6029218</v>
      </c>
      <c r="I169" s="44">
        <f t="shared" ref="I169:N169" si="205">I170+I175</f>
        <v>1737614.7000000002</v>
      </c>
      <c r="J169" s="62">
        <f t="shared" si="205"/>
        <v>1702974</v>
      </c>
      <c r="K169" s="77">
        <f t="shared" si="205"/>
        <v>0</v>
      </c>
      <c r="L169" s="89">
        <f t="shared" si="205"/>
        <v>123603</v>
      </c>
      <c r="M169" s="122">
        <f t="shared" si="205"/>
        <v>10000</v>
      </c>
      <c r="N169" s="111">
        <f t="shared" si="205"/>
        <v>816201.01</v>
      </c>
      <c r="O169" s="45">
        <f t="shared" ref="O169:P169" si="206">O170+O175</f>
        <v>1618825.29</v>
      </c>
      <c r="P169" s="45">
        <f t="shared" si="206"/>
        <v>10000</v>
      </c>
      <c r="Q169" s="45">
        <f t="shared" ref="Q169" si="207">Q170+Q175</f>
        <v>10000</v>
      </c>
      <c r="R169" s="138" t="s">
        <v>107</v>
      </c>
      <c r="S169" s="138" t="s">
        <v>104</v>
      </c>
      <c r="T169" s="256">
        <v>0</v>
      </c>
      <c r="U169" s="152">
        <v>0</v>
      </c>
      <c r="V169" s="152">
        <v>0.2</v>
      </c>
      <c r="W169" s="152">
        <v>0.2</v>
      </c>
      <c r="X169" s="152">
        <v>0.2</v>
      </c>
      <c r="Y169" s="152">
        <v>0.2</v>
      </c>
      <c r="Z169" s="152">
        <v>0.2</v>
      </c>
      <c r="AA169" s="152">
        <v>0.2</v>
      </c>
      <c r="AB169" s="152">
        <v>0.2</v>
      </c>
      <c r="AC169" s="152">
        <v>0.2</v>
      </c>
    </row>
    <row r="170" spans="2:29" ht="28.5" customHeight="1" x14ac:dyDescent="0.2">
      <c r="B170" s="246"/>
      <c r="C170" s="185"/>
      <c r="D170" s="178"/>
      <c r="E170" s="178"/>
      <c r="F170" s="186"/>
      <c r="G170" s="46" t="s">
        <v>30</v>
      </c>
      <c r="H170" s="23">
        <f>SUM(I170:Q170)</f>
        <v>6029218</v>
      </c>
      <c r="I170" s="41">
        <f t="shared" ref="I170:N170" si="208">SUM(I171:I174)</f>
        <v>1737614.7000000002</v>
      </c>
      <c r="J170" s="63">
        <f t="shared" si="208"/>
        <v>1702974</v>
      </c>
      <c r="K170" s="78">
        <f t="shared" si="208"/>
        <v>0</v>
      </c>
      <c r="L170" s="90">
        <f t="shared" si="208"/>
        <v>123603</v>
      </c>
      <c r="M170" s="123">
        <f t="shared" si="208"/>
        <v>10000</v>
      </c>
      <c r="N170" s="110">
        <f t="shared" si="208"/>
        <v>816201.01</v>
      </c>
      <c r="O170" s="42">
        <f t="shared" ref="O170:P170" si="209">SUM(O171:O174)</f>
        <v>1618825.29</v>
      </c>
      <c r="P170" s="42">
        <f t="shared" si="209"/>
        <v>10000</v>
      </c>
      <c r="Q170" s="42">
        <f t="shared" ref="Q170" si="210">SUM(Q171:Q174)</f>
        <v>10000</v>
      </c>
      <c r="R170" s="138"/>
      <c r="S170" s="139"/>
      <c r="T170" s="257"/>
      <c r="U170" s="139"/>
      <c r="V170" s="139"/>
      <c r="W170" s="139"/>
      <c r="X170" s="139"/>
      <c r="Y170" s="139"/>
      <c r="Z170" s="139"/>
      <c r="AA170" s="139"/>
      <c r="AB170" s="139"/>
      <c r="AC170" s="139"/>
    </row>
    <row r="171" spans="2:29" ht="28.5" customHeight="1" x14ac:dyDescent="0.2">
      <c r="B171" s="246"/>
      <c r="C171" s="185"/>
      <c r="D171" s="178"/>
      <c r="E171" s="178"/>
      <c r="F171" s="186"/>
      <c r="G171" s="46" t="s">
        <v>31</v>
      </c>
      <c r="H171" s="23">
        <f>SUM(I171:Q171)</f>
        <v>3855089.1100000003</v>
      </c>
      <c r="I171" s="41">
        <f>I185</f>
        <v>717614.81</v>
      </c>
      <c r="J171" s="63">
        <v>548845</v>
      </c>
      <c r="K171" s="78">
        <f>K185</f>
        <v>0</v>
      </c>
      <c r="L171" s="90">
        <f>L192+2900+151.54</f>
        <v>123603</v>
      </c>
      <c r="M171" s="123">
        <v>10000</v>
      </c>
      <c r="N171" s="110">
        <v>816201.01</v>
      </c>
      <c r="O171" s="42">
        <v>1618825.29</v>
      </c>
      <c r="P171" s="42">
        <v>10000</v>
      </c>
      <c r="Q171" s="42">
        <v>10000</v>
      </c>
      <c r="R171" s="138"/>
      <c r="S171" s="139"/>
      <c r="T171" s="257"/>
      <c r="U171" s="139"/>
      <c r="V171" s="139"/>
      <c r="W171" s="139"/>
      <c r="X171" s="139"/>
      <c r="Y171" s="139"/>
      <c r="Z171" s="139"/>
      <c r="AA171" s="139"/>
      <c r="AB171" s="139"/>
      <c r="AC171" s="139"/>
    </row>
    <row r="172" spans="2:29" ht="28.5" customHeight="1" x14ac:dyDescent="0.2">
      <c r="B172" s="246"/>
      <c r="C172" s="185"/>
      <c r="D172" s="178"/>
      <c r="E172" s="178"/>
      <c r="F172" s="186"/>
      <c r="G172" s="46" t="s">
        <v>32</v>
      </c>
      <c r="H172" s="23">
        <f t="shared" ref="H172" si="211">SUM(I172:O172)</f>
        <v>0</v>
      </c>
      <c r="I172" s="41">
        <v>0</v>
      </c>
      <c r="J172" s="63">
        <v>0</v>
      </c>
      <c r="K172" s="78">
        <v>0</v>
      </c>
      <c r="L172" s="90">
        <v>0</v>
      </c>
      <c r="M172" s="123">
        <v>0</v>
      </c>
      <c r="N172" s="110">
        <v>0</v>
      </c>
      <c r="O172" s="42">
        <v>0</v>
      </c>
      <c r="P172" s="42">
        <v>0</v>
      </c>
      <c r="Q172" s="42">
        <v>0</v>
      </c>
      <c r="R172" s="138"/>
      <c r="S172" s="139"/>
      <c r="T172" s="257"/>
      <c r="U172" s="139"/>
      <c r="V172" s="139"/>
      <c r="W172" s="139"/>
      <c r="X172" s="139"/>
      <c r="Y172" s="139"/>
      <c r="Z172" s="139"/>
      <c r="AA172" s="139"/>
      <c r="AB172" s="139"/>
      <c r="AC172" s="139"/>
    </row>
    <row r="173" spans="2:29" ht="28.5" customHeight="1" x14ac:dyDescent="0.2">
      <c r="B173" s="246"/>
      <c r="C173" s="185"/>
      <c r="D173" s="178"/>
      <c r="E173" s="178"/>
      <c r="F173" s="186"/>
      <c r="G173" s="46" t="s">
        <v>33</v>
      </c>
      <c r="H173" s="23">
        <f>SUM(I173:Q173)</f>
        <v>2174128.89</v>
      </c>
      <c r="I173" s="41">
        <f>I187</f>
        <v>1019999.89</v>
      </c>
      <c r="J173" s="63">
        <f>J187</f>
        <v>1154129</v>
      </c>
      <c r="K173" s="78">
        <v>0</v>
      </c>
      <c r="L173" s="90">
        <v>0</v>
      </c>
      <c r="M173" s="123">
        <v>0</v>
      </c>
      <c r="N173" s="110">
        <v>0</v>
      </c>
      <c r="O173" s="42">
        <v>0</v>
      </c>
      <c r="P173" s="42">
        <v>0</v>
      </c>
      <c r="Q173" s="42">
        <v>0</v>
      </c>
      <c r="R173" s="138"/>
      <c r="S173" s="139"/>
      <c r="T173" s="257"/>
      <c r="U173" s="139"/>
      <c r="V173" s="139"/>
      <c r="W173" s="139"/>
      <c r="X173" s="139"/>
      <c r="Y173" s="139"/>
      <c r="Z173" s="139"/>
      <c r="AA173" s="139"/>
      <c r="AB173" s="139"/>
      <c r="AC173" s="139"/>
    </row>
    <row r="174" spans="2:29" ht="28.5" customHeight="1" x14ac:dyDescent="0.2">
      <c r="B174" s="246"/>
      <c r="C174" s="185"/>
      <c r="D174" s="178"/>
      <c r="E174" s="178"/>
      <c r="F174" s="186"/>
      <c r="G174" s="46" t="s">
        <v>34</v>
      </c>
      <c r="H174" s="23">
        <f>SUM(I174:Q174)</f>
        <v>0</v>
      </c>
      <c r="I174" s="41">
        <v>0</v>
      </c>
      <c r="J174" s="63">
        <v>0</v>
      </c>
      <c r="K174" s="78">
        <v>0</v>
      </c>
      <c r="L174" s="90">
        <v>0</v>
      </c>
      <c r="M174" s="123">
        <v>0</v>
      </c>
      <c r="N174" s="110">
        <v>0</v>
      </c>
      <c r="O174" s="42">
        <v>0</v>
      </c>
      <c r="P174" s="42">
        <v>0</v>
      </c>
      <c r="Q174" s="42">
        <v>0</v>
      </c>
      <c r="R174" s="138"/>
      <c r="S174" s="139"/>
      <c r="T174" s="257"/>
      <c r="U174" s="139"/>
      <c r="V174" s="139"/>
      <c r="W174" s="139"/>
      <c r="X174" s="139"/>
      <c r="Y174" s="139"/>
      <c r="Z174" s="139"/>
      <c r="AA174" s="139"/>
      <c r="AB174" s="139"/>
      <c r="AC174" s="139"/>
    </row>
    <row r="175" spans="2:29" ht="28.5" customHeight="1" x14ac:dyDescent="0.2">
      <c r="B175" s="247"/>
      <c r="C175" s="249"/>
      <c r="D175" s="179"/>
      <c r="E175" s="179"/>
      <c r="F175" s="187"/>
      <c r="G175" s="46" t="s">
        <v>35</v>
      </c>
      <c r="H175" s="23">
        <f>SUM(I175:Q175)</f>
        <v>0</v>
      </c>
      <c r="I175" s="41">
        <v>0</v>
      </c>
      <c r="J175" s="63">
        <v>0</v>
      </c>
      <c r="K175" s="78">
        <v>0</v>
      </c>
      <c r="L175" s="90">
        <v>0</v>
      </c>
      <c r="M175" s="123">
        <v>0</v>
      </c>
      <c r="N175" s="110">
        <v>0</v>
      </c>
      <c r="O175" s="42">
        <v>0</v>
      </c>
      <c r="P175" s="42">
        <v>0</v>
      </c>
      <c r="Q175" s="42">
        <v>0</v>
      </c>
      <c r="R175" s="140"/>
      <c r="S175" s="140"/>
      <c r="T175" s="258"/>
      <c r="U175" s="140"/>
      <c r="V175" s="140"/>
      <c r="W175" s="140"/>
      <c r="X175" s="140"/>
      <c r="Y175" s="140"/>
      <c r="Z175" s="140"/>
      <c r="AA175" s="140"/>
      <c r="AB175" s="140"/>
      <c r="AC175" s="140"/>
    </row>
    <row r="176" spans="2:29" ht="28.5" customHeight="1" x14ac:dyDescent="0.2">
      <c r="B176" s="245" t="s">
        <v>108</v>
      </c>
      <c r="C176" s="248" t="s">
        <v>109</v>
      </c>
      <c r="D176" s="177">
        <v>2019</v>
      </c>
      <c r="E176" s="177">
        <v>2027</v>
      </c>
      <c r="F176" s="185" t="s">
        <v>42</v>
      </c>
      <c r="G176" s="43" t="s">
        <v>28</v>
      </c>
      <c r="H176" s="20">
        <f>H177+H182</f>
        <v>1737614.7000000002</v>
      </c>
      <c r="I176" s="44">
        <f t="shared" ref="I176:N176" si="212">I177+I182</f>
        <v>1737614.7000000002</v>
      </c>
      <c r="J176" s="62">
        <f t="shared" si="212"/>
        <v>0</v>
      </c>
      <c r="K176" s="77">
        <f t="shared" si="212"/>
        <v>0</v>
      </c>
      <c r="L176" s="89">
        <f t="shared" si="212"/>
        <v>0</v>
      </c>
      <c r="M176" s="122">
        <f t="shared" si="212"/>
        <v>0</v>
      </c>
      <c r="N176" s="111">
        <f t="shared" si="212"/>
        <v>0</v>
      </c>
      <c r="O176" s="45">
        <f t="shared" ref="O176:P176" si="213">O177+O182</f>
        <v>0</v>
      </c>
      <c r="P176" s="45">
        <f t="shared" si="213"/>
        <v>0</v>
      </c>
      <c r="Q176" s="45">
        <f t="shared" ref="Q176" si="214">Q177+Q182</f>
        <v>0</v>
      </c>
      <c r="R176" s="138" t="s">
        <v>110</v>
      </c>
      <c r="S176" s="138" t="s">
        <v>111</v>
      </c>
      <c r="T176" s="170">
        <v>298</v>
      </c>
      <c r="U176" s="138">
        <v>298</v>
      </c>
      <c r="V176" s="138">
        <v>0</v>
      </c>
      <c r="W176" s="138">
        <v>0</v>
      </c>
      <c r="X176" s="138">
        <v>0</v>
      </c>
      <c r="Y176" s="138">
        <v>0</v>
      </c>
      <c r="Z176" s="138">
        <v>0</v>
      </c>
      <c r="AA176" s="138">
        <v>0</v>
      </c>
      <c r="AB176" s="138">
        <v>0</v>
      </c>
      <c r="AC176" s="138">
        <v>0</v>
      </c>
    </row>
    <row r="177" spans="2:29" ht="28.5" customHeight="1" x14ac:dyDescent="0.2">
      <c r="B177" s="246"/>
      <c r="C177" s="185"/>
      <c r="D177" s="178"/>
      <c r="E177" s="178"/>
      <c r="F177" s="186"/>
      <c r="G177" s="46" t="s">
        <v>30</v>
      </c>
      <c r="H177" s="23">
        <f>SUM(I177:Q177)</f>
        <v>1737614.7000000002</v>
      </c>
      <c r="I177" s="41">
        <f t="shared" ref="I177:N177" si="215">SUM(I178:I181)</f>
        <v>1737614.7000000002</v>
      </c>
      <c r="J177" s="63">
        <f t="shared" si="215"/>
        <v>0</v>
      </c>
      <c r="K177" s="78">
        <f t="shared" si="215"/>
        <v>0</v>
      </c>
      <c r="L177" s="90">
        <f t="shared" si="215"/>
        <v>0</v>
      </c>
      <c r="M177" s="123">
        <f t="shared" si="215"/>
        <v>0</v>
      </c>
      <c r="N177" s="110">
        <f t="shared" si="215"/>
        <v>0</v>
      </c>
      <c r="O177" s="42">
        <f t="shared" ref="O177:P177" si="216">SUM(O178:O181)</f>
        <v>0</v>
      </c>
      <c r="P177" s="42">
        <f t="shared" si="216"/>
        <v>0</v>
      </c>
      <c r="Q177" s="42">
        <f t="shared" ref="Q177" si="217">SUM(Q178:Q181)</f>
        <v>0</v>
      </c>
      <c r="R177" s="138"/>
      <c r="S177" s="139"/>
      <c r="T177" s="171"/>
      <c r="U177" s="139"/>
      <c r="V177" s="139"/>
      <c r="W177" s="139"/>
      <c r="X177" s="139"/>
      <c r="Y177" s="139"/>
      <c r="Z177" s="139"/>
      <c r="AA177" s="139"/>
      <c r="AB177" s="139"/>
      <c r="AC177" s="139"/>
    </row>
    <row r="178" spans="2:29" ht="28.5" customHeight="1" x14ac:dyDescent="0.2">
      <c r="B178" s="246"/>
      <c r="C178" s="185"/>
      <c r="D178" s="178"/>
      <c r="E178" s="178"/>
      <c r="F178" s="186"/>
      <c r="G178" s="46" t="s">
        <v>31</v>
      </c>
      <c r="H178" s="23">
        <f>SUM(I178:Q178)</f>
        <v>717614.81</v>
      </c>
      <c r="I178" s="41">
        <v>717614.81</v>
      </c>
      <c r="J178" s="63">
        <v>0</v>
      </c>
      <c r="K178" s="78">
        <v>0</v>
      </c>
      <c r="L178" s="90">
        <v>0</v>
      </c>
      <c r="M178" s="123">
        <v>0</v>
      </c>
      <c r="N178" s="110">
        <v>0</v>
      </c>
      <c r="O178" s="42">
        <v>0</v>
      </c>
      <c r="P178" s="42">
        <v>0</v>
      </c>
      <c r="Q178" s="42">
        <v>0</v>
      </c>
      <c r="R178" s="138"/>
      <c r="S178" s="139"/>
      <c r="T178" s="171"/>
      <c r="U178" s="139"/>
      <c r="V178" s="139"/>
      <c r="W178" s="139"/>
      <c r="X178" s="139"/>
      <c r="Y178" s="139"/>
      <c r="Z178" s="139"/>
      <c r="AA178" s="139"/>
      <c r="AB178" s="139"/>
      <c r="AC178" s="139"/>
    </row>
    <row r="179" spans="2:29" ht="28.5" customHeight="1" x14ac:dyDescent="0.2">
      <c r="B179" s="246"/>
      <c r="C179" s="185"/>
      <c r="D179" s="178"/>
      <c r="E179" s="178"/>
      <c r="F179" s="186"/>
      <c r="G179" s="46" t="s">
        <v>32</v>
      </c>
      <c r="H179" s="23">
        <f t="shared" ref="H179" si="218">SUM(I179:O179)</f>
        <v>0</v>
      </c>
      <c r="I179" s="41">
        <v>0</v>
      </c>
      <c r="J179" s="63">
        <v>0</v>
      </c>
      <c r="K179" s="78">
        <v>0</v>
      </c>
      <c r="L179" s="90">
        <v>0</v>
      </c>
      <c r="M179" s="123">
        <v>0</v>
      </c>
      <c r="N179" s="110">
        <v>0</v>
      </c>
      <c r="O179" s="42">
        <v>0</v>
      </c>
      <c r="P179" s="42">
        <v>0</v>
      </c>
      <c r="Q179" s="42">
        <v>0</v>
      </c>
      <c r="R179" s="138"/>
      <c r="S179" s="139"/>
      <c r="T179" s="171"/>
      <c r="U179" s="139"/>
      <c r="V179" s="139"/>
      <c r="W179" s="139"/>
      <c r="X179" s="139"/>
      <c r="Y179" s="139"/>
      <c r="Z179" s="139"/>
      <c r="AA179" s="139"/>
      <c r="AB179" s="139"/>
      <c r="AC179" s="139"/>
    </row>
    <row r="180" spans="2:29" ht="28.5" customHeight="1" x14ac:dyDescent="0.2">
      <c r="B180" s="246"/>
      <c r="C180" s="185"/>
      <c r="D180" s="178"/>
      <c r="E180" s="178"/>
      <c r="F180" s="186"/>
      <c r="G180" s="46" t="s">
        <v>33</v>
      </c>
      <c r="H180" s="23">
        <f>SUM(I180:Q180)</f>
        <v>1019999.89</v>
      </c>
      <c r="I180" s="41">
        <v>1019999.89</v>
      </c>
      <c r="J180" s="63">
        <v>0</v>
      </c>
      <c r="K180" s="78">
        <v>0</v>
      </c>
      <c r="L180" s="90">
        <v>0</v>
      </c>
      <c r="M180" s="123">
        <v>0</v>
      </c>
      <c r="N180" s="110">
        <v>0</v>
      </c>
      <c r="O180" s="42">
        <v>0</v>
      </c>
      <c r="P180" s="42">
        <v>0</v>
      </c>
      <c r="Q180" s="42">
        <v>0</v>
      </c>
      <c r="R180" s="138"/>
      <c r="S180" s="139"/>
      <c r="T180" s="171"/>
      <c r="U180" s="139"/>
      <c r="V180" s="139"/>
      <c r="W180" s="139"/>
      <c r="X180" s="139"/>
      <c r="Y180" s="139"/>
      <c r="Z180" s="139"/>
      <c r="AA180" s="139"/>
      <c r="AB180" s="139"/>
      <c r="AC180" s="139"/>
    </row>
    <row r="181" spans="2:29" ht="28.5" customHeight="1" x14ac:dyDescent="0.2">
      <c r="B181" s="246"/>
      <c r="C181" s="185"/>
      <c r="D181" s="178"/>
      <c r="E181" s="178"/>
      <c r="F181" s="186"/>
      <c r="G181" s="46" t="s">
        <v>34</v>
      </c>
      <c r="H181" s="23">
        <f>SUM(I181:Q181)</f>
        <v>0</v>
      </c>
      <c r="I181" s="41">
        <v>0</v>
      </c>
      <c r="J181" s="63">
        <v>0</v>
      </c>
      <c r="K181" s="78">
        <v>0</v>
      </c>
      <c r="L181" s="90">
        <v>0</v>
      </c>
      <c r="M181" s="123">
        <v>0</v>
      </c>
      <c r="N181" s="110">
        <v>0</v>
      </c>
      <c r="O181" s="42">
        <v>0</v>
      </c>
      <c r="P181" s="42">
        <v>0</v>
      </c>
      <c r="Q181" s="42">
        <v>0</v>
      </c>
      <c r="R181" s="138"/>
      <c r="S181" s="139"/>
      <c r="T181" s="171"/>
      <c r="U181" s="139"/>
      <c r="V181" s="139"/>
      <c r="W181" s="139"/>
      <c r="X181" s="139"/>
      <c r="Y181" s="139"/>
      <c r="Z181" s="139"/>
      <c r="AA181" s="139"/>
      <c r="AB181" s="139"/>
      <c r="AC181" s="139"/>
    </row>
    <row r="182" spans="2:29" ht="28.5" customHeight="1" x14ac:dyDescent="0.2">
      <c r="B182" s="247"/>
      <c r="C182" s="249"/>
      <c r="D182" s="179"/>
      <c r="E182" s="179"/>
      <c r="F182" s="187"/>
      <c r="G182" s="46" t="s">
        <v>35</v>
      </c>
      <c r="H182" s="23">
        <f>SUM(I182:Q182)</f>
        <v>0</v>
      </c>
      <c r="I182" s="41">
        <v>0</v>
      </c>
      <c r="J182" s="63">
        <v>0</v>
      </c>
      <c r="K182" s="78">
        <v>0</v>
      </c>
      <c r="L182" s="90">
        <v>0</v>
      </c>
      <c r="M182" s="123">
        <v>0</v>
      </c>
      <c r="N182" s="110">
        <v>0</v>
      </c>
      <c r="O182" s="42">
        <v>0</v>
      </c>
      <c r="P182" s="42">
        <v>0</v>
      </c>
      <c r="Q182" s="42">
        <v>0</v>
      </c>
      <c r="R182" s="140"/>
      <c r="S182" s="140"/>
      <c r="T182" s="172"/>
      <c r="U182" s="140"/>
      <c r="V182" s="140"/>
      <c r="W182" s="140"/>
      <c r="X182" s="140"/>
      <c r="Y182" s="140"/>
      <c r="Z182" s="140"/>
      <c r="AA182" s="140"/>
      <c r="AB182" s="140"/>
      <c r="AC182" s="140"/>
    </row>
    <row r="183" spans="2:29" ht="28.5" customHeight="1" x14ac:dyDescent="0.2">
      <c r="B183" s="245" t="s">
        <v>162</v>
      </c>
      <c r="C183" s="248" t="s">
        <v>163</v>
      </c>
      <c r="D183" s="177">
        <v>2019</v>
      </c>
      <c r="E183" s="177">
        <v>2027</v>
      </c>
      <c r="F183" s="185" t="s">
        <v>42</v>
      </c>
      <c r="G183" s="43" t="s">
        <v>28</v>
      </c>
      <c r="H183" s="20">
        <f>H184+H189</f>
        <v>3437888.7</v>
      </c>
      <c r="I183" s="44">
        <f t="shared" ref="I183:N183" si="219">I184+I189</f>
        <v>1737614.7000000002</v>
      </c>
      <c r="J183" s="62">
        <f t="shared" si="219"/>
        <v>1700274</v>
      </c>
      <c r="K183" s="77">
        <f t="shared" si="219"/>
        <v>0</v>
      </c>
      <c r="L183" s="89">
        <f t="shared" si="219"/>
        <v>0</v>
      </c>
      <c r="M183" s="122">
        <f t="shared" si="219"/>
        <v>0</v>
      </c>
      <c r="N183" s="111">
        <f t="shared" si="219"/>
        <v>0</v>
      </c>
      <c r="O183" s="45">
        <f t="shared" ref="O183:P183" si="220">O184+O189</f>
        <v>0</v>
      </c>
      <c r="P183" s="45">
        <f t="shared" si="220"/>
        <v>0</v>
      </c>
      <c r="Q183" s="45">
        <f t="shared" ref="Q183" si="221">Q184+Q189</f>
        <v>0</v>
      </c>
      <c r="R183" s="138" t="s">
        <v>110</v>
      </c>
      <c r="S183" s="138" t="s">
        <v>111</v>
      </c>
      <c r="T183" s="170">
        <v>0</v>
      </c>
      <c r="U183" s="138">
        <v>0</v>
      </c>
      <c r="V183" s="138">
        <v>0</v>
      </c>
      <c r="W183" s="138">
        <v>0</v>
      </c>
      <c r="X183" s="138">
        <v>0</v>
      </c>
      <c r="Y183" s="138">
        <v>0</v>
      </c>
      <c r="Z183" s="138">
        <v>0</v>
      </c>
      <c r="AA183" s="138">
        <v>0</v>
      </c>
      <c r="AB183" s="138">
        <v>0</v>
      </c>
      <c r="AC183" s="138">
        <v>0</v>
      </c>
    </row>
    <row r="184" spans="2:29" ht="28.5" customHeight="1" x14ac:dyDescent="0.2">
      <c r="B184" s="246"/>
      <c r="C184" s="185"/>
      <c r="D184" s="178"/>
      <c r="E184" s="178"/>
      <c r="F184" s="186"/>
      <c r="G184" s="46" t="s">
        <v>30</v>
      </c>
      <c r="H184" s="23">
        <f>SUM(I184:Q184)</f>
        <v>3437888.7</v>
      </c>
      <c r="I184" s="41">
        <f t="shared" ref="I184:N184" si="222">SUM(I185:I188)</f>
        <v>1737614.7000000002</v>
      </c>
      <c r="J184" s="63">
        <f t="shared" si="222"/>
        <v>1700274</v>
      </c>
      <c r="K184" s="78">
        <f t="shared" si="222"/>
        <v>0</v>
      </c>
      <c r="L184" s="90">
        <f t="shared" si="222"/>
        <v>0</v>
      </c>
      <c r="M184" s="123">
        <f t="shared" si="222"/>
        <v>0</v>
      </c>
      <c r="N184" s="110">
        <f t="shared" si="222"/>
        <v>0</v>
      </c>
      <c r="O184" s="42">
        <f t="shared" ref="O184:P184" si="223">SUM(O185:O188)</f>
        <v>0</v>
      </c>
      <c r="P184" s="42">
        <f t="shared" si="223"/>
        <v>0</v>
      </c>
      <c r="Q184" s="42">
        <f t="shared" ref="Q184" si="224">SUM(Q185:Q188)</f>
        <v>0</v>
      </c>
      <c r="R184" s="138"/>
      <c r="S184" s="139"/>
      <c r="T184" s="171"/>
      <c r="U184" s="139"/>
      <c r="V184" s="139"/>
      <c r="W184" s="139"/>
      <c r="X184" s="139"/>
      <c r="Y184" s="139"/>
      <c r="Z184" s="139"/>
      <c r="AA184" s="139"/>
      <c r="AB184" s="139"/>
      <c r="AC184" s="139"/>
    </row>
    <row r="185" spans="2:29" ht="28.5" customHeight="1" x14ac:dyDescent="0.2">
      <c r="B185" s="246"/>
      <c r="C185" s="185"/>
      <c r="D185" s="178"/>
      <c r="E185" s="178"/>
      <c r="F185" s="186"/>
      <c r="G185" s="46" t="s">
        <v>31</v>
      </c>
      <c r="H185" s="23">
        <f>SUM(I185:Q185)</f>
        <v>1263759.81</v>
      </c>
      <c r="I185" s="41">
        <v>717614.81</v>
      </c>
      <c r="J185" s="63">
        <v>546145</v>
      </c>
      <c r="K185" s="78">
        <v>0</v>
      </c>
      <c r="L185" s="90">
        <v>0</v>
      </c>
      <c r="M185" s="123">
        <v>0</v>
      </c>
      <c r="N185" s="110">
        <v>0</v>
      </c>
      <c r="O185" s="42">
        <v>0</v>
      </c>
      <c r="P185" s="42">
        <v>0</v>
      </c>
      <c r="Q185" s="42">
        <v>0</v>
      </c>
      <c r="R185" s="138"/>
      <c r="S185" s="139"/>
      <c r="T185" s="171"/>
      <c r="U185" s="139"/>
      <c r="V185" s="139"/>
      <c r="W185" s="139"/>
      <c r="X185" s="139"/>
      <c r="Y185" s="139"/>
      <c r="Z185" s="139"/>
      <c r="AA185" s="139"/>
      <c r="AB185" s="139"/>
      <c r="AC185" s="139"/>
    </row>
    <row r="186" spans="2:29" ht="28.5" customHeight="1" x14ac:dyDescent="0.2">
      <c r="B186" s="246"/>
      <c r="C186" s="185"/>
      <c r="D186" s="178"/>
      <c r="E186" s="178"/>
      <c r="F186" s="186"/>
      <c r="G186" s="46" t="s">
        <v>32</v>
      </c>
      <c r="H186" s="23">
        <f t="shared" ref="H186" si="225">SUM(I186:O186)</f>
        <v>0</v>
      </c>
      <c r="I186" s="41">
        <v>0</v>
      </c>
      <c r="J186" s="63">
        <v>0</v>
      </c>
      <c r="K186" s="78">
        <v>0</v>
      </c>
      <c r="L186" s="90">
        <v>0</v>
      </c>
      <c r="M186" s="123">
        <v>0</v>
      </c>
      <c r="N186" s="110">
        <v>0</v>
      </c>
      <c r="O186" s="42">
        <v>0</v>
      </c>
      <c r="P186" s="42">
        <v>0</v>
      </c>
      <c r="Q186" s="42">
        <v>0</v>
      </c>
      <c r="R186" s="138"/>
      <c r="S186" s="139"/>
      <c r="T186" s="171"/>
      <c r="U186" s="139"/>
      <c r="V186" s="139"/>
      <c r="W186" s="139"/>
      <c r="X186" s="139"/>
      <c r="Y186" s="139"/>
      <c r="Z186" s="139"/>
      <c r="AA186" s="139"/>
      <c r="AB186" s="139"/>
      <c r="AC186" s="139"/>
    </row>
    <row r="187" spans="2:29" ht="28.5" customHeight="1" x14ac:dyDescent="0.2">
      <c r="B187" s="246"/>
      <c r="C187" s="185"/>
      <c r="D187" s="178"/>
      <c r="E187" s="178"/>
      <c r="F187" s="186"/>
      <c r="G187" s="46" t="s">
        <v>33</v>
      </c>
      <c r="H187" s="23">
        <f>SUM(I187:Q187)</f>
        <v>2174128.89</v>
      </c>
      <c r="I187" s="41">
        <v>1019999.89</v>
      </c>
      <c r="J187" s="63">
        <v>1154129</v>
      </c>
      <c r="K187" s="78">
        <v>0</v>
      </c>
      <c r="L187" s="90">
        <v>0</v>
      </c>
      <c r="M187" s="123">
        <v>0</v>
      </c>
      <c r="N187" s="110">
        <v>0</v>
      </c>
      <c r="O187" s="42">
        <v>0</v>
      </c>
      <c r="P187" s="42">
        <v>0</v>
      </c>
      <c r="Q187" s="42">
        <v>0</v>
      </c>
      <c r="R187" s="138"/>
      <c r="S187" s="139"/>
      <c r="T187" s="171"/>
      <c r="U187" s="139"/>
      <c r="V187" s="139"/>
      <c r="W187" s="139"/>
      <c r="X187" s="139"/>
      <c r="Y187" s="139"/>
      <c r="Z187" s="139"/>
      <c r="AA187" s="139"/>
      <c r="AB187" s="139"/>
      <c r="AC187" s="139"/>
    </row>
    <row r="188" spans="2:29" ht="28.5" customHeight="1" x14ac:dyDescent="0.2">
      <c r="B188" s="246"/>
      <c r="C188" s="185"/>
      <c r="D188" s="178"/>
      <c r="E188" s="178"/>
      <c r="F188" s="186"/>
      <c r="G188" s="46" t="s">
        <v>34</v>
      </c>
      <c r="H188" s="23">
        <f>SUM(I188:Q188)</f>
        <v>0</v>
      </c>
      <c r="I188" s="41">
        <v>0</v>
      </c>
      <c r="J188" s="63">
        <v>0</v>
      </c>
      <c r="K188" s="78">
        <v>0</v>
      </c>
      <c r="L188" s="90">
        <v>0</v>
      </c>
      <c r="M188" s="123">
        <v>0</v>
      </c>
      <c r="N188" s="110">
        <v>0</v>
      </c>
      <c r="O188" s="42">
        <v>0</v>
      </c>
      <c r="P188" s="42">
        <v>0</v>
      </c>
      <c r="Q188" s="42">
        <v>0</v>
      </c>
      <c r="R188" s="138"/>
      <c r="S188" s="139"/>
      <c r="T188" s="171"/>
      <c r="U188" s="139"/>
      <c r="V188" s="139"/>
      <c r="W188" s="139"/>
      <c r="X188" s="139"/>
      <c r="Y188" s="139"/>
      <c r="Z188" s="139"/>
      <c r="AA188" s="139"/>
      <c r="AB188" s="139"/>
      <c r="AC188" s="139"/>
    </row>
    <row r="189" spans="2:29" ht="28.5" customHeight="1" x14ac:dyDescent="0.2">
      <c r="B189" s="247"/>
      <c r="C189" s="249"/>
      <c r="D189" s="179"/>
      <c r="E189" s="179"/>
      <c r="F189" s="187"/>
      <c r="G189" s="46" t="s">
        <v>35</v>
      </c>
      <c r="H189" s="23">
        <f>SUM(I189:Q189)</f>
        <v>0</v>
      </c>
      <c r="I189" s="41">
        <v>0</v>
      </c>
      <c r="J189" s="63">
        <v>0</v>
      </c>
      <c r="K189" s="78">
        <v>0</v>
      </c>
      <c r="L189" s="90">
        <v>0</v>
      </c>
      <c r="M189" s="123">
        <v>0</v>
      </c>
      <c r="N189" s="110">
        <v>0</v>
      </c>
      <c r="O189" s="42">
        <v>0</v>
      </c>
      <c r="P189" s="42">
        <v>0</v>
      </c>
      <c r="Q189" s="42">
        <v>0</v>
      </c>
      <c r="R189" s="140"/>
      <c r="S189" s="140"/>
      <c r="T189" s="172"/>
      <c r="U189" s="140"/>
      <c r="V189" s="140"/>
      <c r="W189" s="140"/>
      <c r="X189" s="140"/>
      <c r="Y189" s="140"/>
      <c r="Z189" s="140"/>
      <c r="AA189" s="140"/>
      <c r="AB189" s="140"/>
      <c r="AC189" s="140"/>
    </row>
    <row r="190" spans="2:29" ht="28.5" customHeight="1" x14ac:dyDescent="0.2">
      <c r="B190" s="245" t="s">
        <v>164</v>
      </c>
      <c r="C190" s="248" t="s">
        <v>165</v>
      </c>
      <c r="D190" s="177">
        <v>2019</v>
      </c>
      <c r="E190" s="177">
        <v>2027</v>
      </c>
      <c r="F190" s="185" t="s">
        <v>42</v>
      </c>
      <c r="G190" s="43" t="s">
        <v>28</v>
      </c>
      <c r="H190" s="20">
        <f>H191+H196</f>
        <v>1549693.2</v>
      </c>
      <c r="I190" s="44">
        <f t="shared" ref="I190:N190" si="226">I191+I196</f>
        <v>0</v>
      </c>
      <c r="J190" s="62">
        <f t="shared" si="226"/>
        <v>0</v>
      </c>
      <c r="K190" s="77">
        <f t="shared" si="226"/>
        <v>0</v>
      </c>
      <c r="L190" s="89">
        <f t="shared" si="226"/>
        <v>1549693.2</v>
      </c>
      <c r="M190" s="122">
        <f t="shared" si="226"/>
        <v>0</v>
      </c>
      <c r="N190" s="111">
        <f t="shared" si="226"/>
        <v>0</v>
      </c>
      <c r="O190" s="45">
        <f t="shared" ref="O190:P190" si="227">O191+O196</f>
        <v>0</v>
      </c>
      <c r="P190" s="45">
        <f t="shared" si="227"/>
        <v>0</v>
      </c>
      <c r="Q190" s="45">
        <f t="shared" ref="Q190" si="228">Q191+Q196</f>
        <v>0</v>
      </c>
      <c r="R190" s="138" t="s">
        <v>110</v>
      </c>
      <c r="S190" s="138" t="s">
        <v>111</v>
      </c>
      <c r="T190" s="170">
        <v>0</v>
      </c>
      <c r="U190" s="138">
        <v>0</v>
      </c>
      <c r="V190" s="138">
        <v>0</v>
      </c>
      <c r="W190" s="138">
        <v>0</v>
      </c>
      <c r="X190" s="138">
        <v>274.8</v>
      </c>
      <c r="Y190" s="138">
        <v>0</v>
      </c>
      <c r="Z190" s="138">
        <v>0</v>
      </c>
      <c r="AA190" s="138">
        <v>0</v>
      </c>
      <c r="AB190" s="138">
        <v>0</v>
      </c>
      <c r="AC190" s="138">
        <v>0</v>
      </c>
    </row>
    <row r="191" spans="2:29" ht="28.5" customHeight="1" x14ac:dyDescent="0.2">
      <c r="B191" s="246"/>
      <c r="C191" s="185"/>
      <c r="D191" s="178"/>
      <c r="E191" s="178"/>
      <c r="F191" s="186"/>
      <c r="G191" s="46" t="s">
        <v>30</v>
      </c>
      <c r="H191" s="23">
        <f>SUM(I191:Q191)</f>
        <v>1549693.2</v>
      </c>
      <c r="I191" s="41">
        <f t="shared" ref="I191:N191" si="229">SUM(I192:I195)</f>
        <v>0</v>
      </c>
      <c r="J191" s="63">
        <f t="shared" si="229"/>
        <v>0</v>
      </c>
      <c r="K191" s="78">
        <f t="shared" si="229"/>
        <v>0</v>
      </c>
      <c r="L191" s="90">
        <f t="shared" si="229"/>
        <v>1549693.2</v>
      </c>
      <c r="M191" s="123">
        <f t="shared" si="229"/>
        <v>0</v>
      </c>
      <c r="N191" s="110">
        <f t="shared" si="229"/>
        <v>0</v>
      </c>
      <c r="O191" s="42">
        <f t="shared" ref="O191:P191" si="230">SUM(O192:O195)</f>
        <v>0</v>
      </c>
      <c r="P191" s="42">
        <f t="shared" si="230"/>
        <v>0</v>
      </c>
      <c r="Q191" s="42">
        <f t="shared" ref="Q191" si="231">SUM(Q192:Q195)</f>
        <v>0</v>
      </c>
      <c r="R191" s="138"/>
      <c r="S191" s="139"/>
      <c r="T191" s="171"/>
      <c r="U191" s="139"/>
      <c r="V191" s="139"/>
      <c r="W191" s="139"/>
      <c r="X191" s="139"/>
      <c r="Y191" s="139"/>
      <c r="Z191" s="139"/>
      <c r="AA191" s="139"/>
      <c r="AB191" s="139"/>
      <c r="AC191" s="139"/>
    </row>
    <row r="192" spans="2:29" ht="28.5" customHeight="1" x14ac:dyDescent="0.2">
      <c r="B192" s="246"/>
      <c r="C192" s="185"/>
      <c r="D192" s="178"/>
      <c r="E192" s="178"/>
      <c r="F192" s="186"/>
      <c r="G192" s="46" t="s">
        <v>31</v>
      </c>
      <c r="H192" s="23">
        <f>SUM(I192:Q192)</f>
        <v>120551.46</v>
      </c>
      <c r="I192" s="41">
        <v>0</v>
      </c>
      <c r="J192" s="63">
        <v>0</v>
      </c>
      <c r="K192" s="78">
        <v>0</v>
      </c>
      <c r="L192" s="90">
        <v>120551.46</v>
      </c>
      <c r="M192" s="123">
        <v>0</v>
      </c>
      <c r="N192" s="110">
        <v>0</v>
      </c>
      <c r="O192" s="42">
        <v>0</v>
      </c>
      <c r="P192" s="42">
        <v>0</v>
      </c>
      <c r="Q192" s="42">
        <v>0</v>
      </c>
      <c r="R192" s="138"/>
      <c r="S192" s="139"/>
      <c r="T192" s="171"/>
      <c r="U192" s="139"/>
      <c r="V192" s="139"/>
      <c r="W192" s="139"/>
      <c r="X192" s="139"/>
      <c r="Y192" s="139"/>
      <c r="Z192" s="139"/>
      <c r="AA192" s="139"/>
      <c r="AB192" s="139"/>
      <c r="AC192" s="139"/>
    </row>
    <row r="193" spans="2:29" ht="28.5" customHeight="1" x14ac:dyDescent="0.2">
      <c r="B193" s="246"/>
      <c r="C193" s="185"/>
      <c r="D193" s="178"/>
      <c r="E193" s="178"/>
      <c r="F193" s="186"/>
      <c r="G193" s="46" t="s">
        <v>32</v>
      </c>
      <c r="H193" s="23">
        <f t="shared" ref="H193" si="232">SUM(I193:O193)</f>
        <v>0</v>
      </c>
      <c r="I193" s="41">
        <v>0</v>
      </c>
      <c r="J193" s="63">
        <v>0</v>
      </c>
      <c r="K193" s="78">
        <v>0</v>
      </c>
      <c r="L193" s="90">
        <v>0</v>
      </c>
      <c r="M193" s="123">
        <v>0</v>
      </c>
      <c r="N193" s="110">
        <v>0</v>
      </c>
      <c r="O193" s="42">
        <v>0</v>
      </c>
      <c r="P193" s="42">
        <v>0</v>
      </c>
      <c r="Q193" s="42">
        <v>0</v>
      </c>
      <c r="R193" s="138"/>
      <c r="S193" s="139"/>
      <c r="T193" s="171"/>
      <c r="U193" s="139"/>
      <c r="V193" s="139"/>
      <c r="W193" s="139"/>
      <c r="X193" s="139"/>
      <c r="Y193" s="139"/>
      <c r="Z193" s="139"/>
      <c r="AA193" s="139"/>
      <c r="AB193" s="139"/>
      <c r="AC193" s="139"/>
    </row>
    <row r="194" spans="2:29" ht="28.5" customHeight="1" x14ac:dyDescent="0.2">
      <c r="B194" s="246"/>
      <c r="C194" s="185"/>
      <c r="D194" s="178"/>
      <c r="E194" s="178"/>
      <c r="F194" s="186"/>
      <c r="G194" s="46" t="s">
        <v>33</v>
      </c>
      <c r="H194" s="23">
        <f>SUM(I194:Q194)</f>
        <v>1429141.74</v>
      </c>
      <c r="I194" s="41">
        <v>0</v>
      </c>
      <c r="J194" s="63">
        <v>0</v>
      </c>
      <c r="K194" s="78">
        <v>0</v>
      </c>
      <c r="L194" s="90">
        <v>1429141.74</v>
      </c>
      <c r="M194" s="123">
        <v>0</v>
      </c>
      <c r="N194" s="110">
        <v>0</v>
      </c>
      <c r="O194" s="42">
        <v>0</v>
      </c>
      <c r="P194" s="42">
        <v>0</v>
      </c>
      <c r="Q194" s="42">
        <v>0</v>
      </c>
      <c r="R194" s="138"/>
      <c r="S194" s="139"/>
      <c r="T194" s="171"/>
      <c r="U194" s="139"/>
      <c r="V194" s="139"/>
      <c r="W194" s="139"/>
      <c r="X194" s="139"/>
      <c r="Y194" s="139"/>
      <c r="Z194" s="139"/>
      <c r="AA194" s="139"/>
      <c r="AB194" s="139"/>
      <c r="AC194" s="139"/>
    </row>
    <row r="195" spans="2:29" ht="28.5" customHeight="1" x14ac:dyDescent="0.2">
      <c r="B195" s="246"/>
      <c r="C195" s="185"/>
      <c r="D195" s="178"/>
      <c r="E195" s="178"/>
      <c r="F195" s="186"/>
      <c r="G195" s="46" t="s">
        <v>34</v>
      </c>
      <c r="H195" s="23">
        <f>SUM(I195:Q195)</f>
        <v>0</v>
      </c>
      <c r="I195" s="41">
        <v>0</v>
      </c>
      <c r="J195" s="63">
        <v>0</v>
      </c>
      <c r="K195" s="78">
        <v>0</v>
      </c>
      <c r="L195" s="90">
        <v>0</v>
      </c>
      <c r="M195" s="123">
        <v>0</v>
      </c>
      <c r="N195" s="110">
        <v>0</v>
      </c>
      <c r="O195" s="42">
        <v>0</v>
      </c>
      <c r="P195" s="42">
        <v>0</v>
      </c>
      <c r="Q195" s="42">
        <v>0</v>
      </c>
      <c r="R195" s="138"/>
      <c r="S195" s="139"/>
      <c r="T195" s="171"/>
      <c r="U195" s="139"/>
      <c r="V195" s="139"/>
      <c r="W195" s="139"/>
      <c r="X195" s="139"/>
      <c r="Y195" s="139"/>
      <c r="Z195" s="139"/>
      <c r="AA195" s="139"/>
      <c r="AB195" s="139"/>
      <c r="AC195" s="139"/>
    </row>
    <row r="196" spans="2:29" ht="28.5" customHeight="1" x14ac:dyDescent="0.2">
      <c r="B196" s="247"/>
      <c r="C196" s="249"/>
      <c r="D196" s="179"/>
      <c r="E196" s="179"/>
      <c r="F196" s="187"/>
      <c r="G196" s="46" t="s">
        <v>35</v>
      </c>
      <c r="H196" s="23">
        <f>SUM(I196:Q196)</f>
        <v>0</v>
      </c>
      <c r="I196" s="41">
        <v>0</v>
      </c>
      <c r="J196" s="63">
        <v>0</v>
      </c>
      <c r="K196" s="78">
        <v>0</v>
      </c>
      <c r="L196" s="90">
        <v>0</v>
      </c>
      <c r="M196" s="123">
        <v>0</v>
      </c>
      <c r="N196" s="110">
        <v>0</v>
      </c>
      <c r="O196" s="42">
        <v>0</v>
      </c>
      <c r="P196" s="42">
        <v>0</v>
      </c>
      <c r="Q196" s="42">
        <v>0</v>
      </c>
      <c r="R196" s="140"/>
      <c r="S196" s="140"/>
      <c r="T196" s="172"/>
      <c r="U196" s="140"/>
      <c r="V196" s="140"/>
      <c r="W196" s="140"/>
      <c r="X196" s="140"/>
      <c r="Y196" s="140"/>
      <c r="Z196" s="140"/>
      <c r="AA196" s="140"/>
      <c r="AB196" s="140"/>
      <c r="AC196" s="140"/>
    </row>
    <row r="197" spans="2:29" ht="28.5" customHeight="1" x14ac:dyDescent="0.2">
      <c r="B197" s="159" t="s">
        <v>169</v>
      </c>
      <c r="C197" s="162" t="s">
        <v>170</v>
      </c>
      <c r="D197" s="165">
        <v>2019</v>
      </c>
      <c r="E197" s="165">
        <v>2027</v>
      </c>
      <c r="F197" s="163" t="s">
        <v>42</v>
      </c>
      <c r="G197" s="43" t="s">
        <v>28</v>
      </c>
      <c r="H197" s="20">
        <f>H198+H203</f>
        <v>1549847.6600000001</v>
      </c>
      <c r="I197" s="44">
        <f t="shared" ref="I197:O197" si="233">I198+I203</f>
        <v>0</v>
      </c>
      <c r="J197" s="62">
        <f t="shared" si="233"/>
        <v>0</v>
      </c>
      <c r="K197" s="77">
        <f t="shared" si="233"/>
        <v>0</v>
      </c>
      <c r="L197" s="89">
        <f t="shared" si="233"/>
        <v>0</v>
      </c>
      <c r="M197" s="122">
        <f t="shared" si="233"/>
        <v>1549847.6600000001</v>
      </c>
      <c r="N197" s="111">
        <f t="shared" si="233"/>
        <v>0</v>
      </c>
      <c r="O197" s="45">
        <f t="shared" si="233"/>
        <v>0</v>
      </c>
      <c r="P197" s="45">
        <f t="shared" ref="P197:Q197" si="234">P198+P203</f>
        <v>0</v>
      </c>
      <c r="Q197" s="45">
        <f t="shared" si="234"/>
        <v>0</v>
      </c>
      <c r="R197" s="138" t="s">
        <v>110</v>
      </c>
      <c r="S197" s="138" t="s">
        <v>111</v>
      </c>
      <c r="T197" s="170">
        <v>0</v>
      </c>
      <c r="U197" s="138">
        <v>0</v>
      </c>
      <c r="V197" s="138">
        <v>0</v>
      </c>
      <c r="W197" s="138">
        <v>0</v>
      </c>
      <c r="X197" s="138">
        <v>0</v>
      </c>
      <c r="Y197" s="138">
        <v>0</v>
      </c>
      <c r="Z197" s="138">
        <v>0</v>
      </c>
      <c r="AA197" s="138">
        <v>0</v>
      </c>
      <c r="AB197" s="138">
        <v>0</v>
      </c>
      <c r="AC197" s="138">
        <v>0</v>
      </c>
    </row>
    <row r="198" spans="2:29" ht="28.5" customHeight="1" x14ac:dyDescent="0.2">
      <c r="B198" s="160"/>
      <c r="C198" s="163"/>
      <c r="D198" s="166"/>
      <c r="E198" s="166"/>
      <c r="F198" s="168"/>
      <c r="G198" s="46" t="s">
        <v>30</v>
      </c>
      <c r="H198" s="23">
        <f>SUM(I198:Q198)</f>
        <v>1549847.6600000001</v>
      </c>
      <c r="I198" s="41">
        <f t="shared" ref="I198:O198" si="235">SUM(I199:I202)</f>
        <v>0</v>
      </c>
      <c r="J198" s="63">
        <f t="shared" si="235"/>
        <v>0</v>
      </c>
      <c r="K198" s="78">
        <f t="shared" si="235"/>
        <v>0</v>
      </c>
      <c r="L198" s="90">
        <f t="shared" si="235"/>
        <v>0</v>
      </c>
      <c r="M198" s="123">
        <f t="shared" si="235"/>
        <v>1549847.6600000001</v>
      </c>
      <c r="N198" s="110">
        <f t="shared" si="235"/>
        <v>0</v>
      </c>
      <c r="O198" s="42">
        <f t="shared" si="235"/>
        <v>0</v>
      </c>
      <c r="P198" s="42">
        <f t="shared" ref="P198:Q198" si="236">SUM(P199:P202)</f>
        <v>0</v>
      </c>
      <c r="Q198" s="42">
        <f t="shared" si="236"/>
        <v>0</v>
      </c>
      <c r="R198" s="138"/>
      <c r="S198" s="139"/>
      <c r="T198" s="171"/>
      <c r="U198" s="139"/>
      <c r="V198" s="139"/>
      <c r="W198" s="139"/>
      <c r="X198" s="139"/>
      <c r="Y198" s="139"/>
      <c r="Z198" s="139"/>
      <c r="AA198" s="139"/>
      <c r="AB198" s="139"/>
      <c r="AC198" s="139"/>
    </row>
    <row r="199" spans="2:29" ht="28.5" customHeight="1" x14ac:dyDescent="0.2">
      <c r="B199" s="160"/>
      <c r="C199" s="163"/>
      <c r="D199" s="166"/>
      <c r="E199" s="166"/>
      <c r="F199" s="168"/>
      <c r="G199" s="46" t="s">
        <v>31</v>
      </c>
      <c r="H199" s="23">
        <f>SUM(I199:Q199)</f>
        <v>98605.79</v>
      </c>
      <c r="I199" s="41">
        <v>0</v>
      </c>
      <c r="J199" s="63">
        <v>0</v>
      </c>
      <c r="K199" s="78">
        <v>0</v>
      </c>
      <c r="L199" s="90">
        <v>0</v>
      </c>
      <c r="M199" s="123">
        <v>98605.79</v>
      </c>
      <c r="N199" s="110">
        <v>0</v>
      </c>
      <c r="O199" s="42">
        <v>0</v>
      </c>
      <c r="P199" s="42">
        <v>0</v>
      </c>
      <c r="Q199" s="42">
        <v>0</v>
      </c>
      <c r="R199" s="138"/>
      <c r="S199" s="139"/>
      <c r="T199" s="171"/>
      <c r="U199" s="139"/>
      <c r="V199" s="139"/>
      <c r="W199" s="139"/>
      <c r="X199" s="139"/>
      <c r="Y199" s="139"/>
      <c r="Z199" s="139"/>
      <c r="AA199" s="139"/>
      <c r="AB199" s="139"/>
      <c r="AC199" s="139"/>
    </row>
    <row r="200" spans="2:29" ht="28.5" customHeight="1" x14ac:dyDescent="0.2">
      <c r="B200" s="160"/>
      <c r="C200" s="163"/>
      <c r="D200" s="166"/>
      <c r="E200" s="166"/>
      <c r="F200" s="168"/>
      <c r="G200" s="46" t="s">
        <v>32</v>
      </c>
      <c r="H200" s="23">
        <f t="shared" ref="H200" si="237">SUM(I200:O200)</f>
        <v>0</v>
      </c>
      <c r="I200" s="41">
        <v>0</v>
      </c>
      <c r="J200" s="63">
        <v>0</v>
      </c>
      <c r="K200" s="78">
        <v>0</v>
      </c>
      <c r="L200" s="90">
        <v>0</v>
      </c>
      <c r="M200" s="123">
        <v>0</v>
      </c>
      <c r="N200" s="110">
        <v>0</v>
      </c>
      <c r="O200" s="42">
        <v>0</v>
      </c>
      <c r="P200" s="42">
        <v>0</v>
      </c>
      <c r="Q200" s="42">
        <v>0</v>
      </c>
      <c r="R200" s="138"/>
      <c r="S200" s="139"/>
      <c r="T200" s="171"/>
      <c r="U200" s="139"/>
      <c r="V200" s="139"/>
      <c r="W200" s="139"/>
      <c r="X200" s="139"/>
      <c r="Y200" s="139"/>
      <c r="Z200" s="139"/>
      <c r="AA200" s="139"/>
      <c r="AB200" s="139"/>
      <c r="AC200" s="139"/>
    </row>
    <row r="201" spans="2:29" ht="28.5" customHeight="1" x14ac:dyDescent="0.2">
      <c r="B201" s="160"/>
      <c r="C201" s="163"/>
      <c r="D201" s="166"/>
      <c r="E201" s="166"/>
      <c r="F201" s="168"/>
      <c r="G201" s="46" t="s">
        <v>33</v>
      </c>
      <c r="H201" s="23">
        <f>SUM(I201:Q201)</f>
        <v>1451241.87</v>
      </c>
      <c r="I201" s="41">
        <v>0</v>
      </c>
      <c r="J201" s="63">
        <v>0</v>
      </c>
      <c r="K201" s="78">
        <v>0</v>
      </c>
      <c r="L201" s="90">
        <v>0</v>
      </c>
      <c r="M201" s="123">
        <v>1451241.87</v>
      </c>
      <c r="N201" s="110">
        <v>0</v>
      </c>
      <c r="O201" s="42">
        <v>0</v>
      </c>
      <c r="P201" s="42">
        <v>0</v>
      </c>
      <c r="Q201" s="42">
        <v>0</v>
      </c>
      <c r="R201" s="138"/>
      <c r="S201" s="139"/>
      <c r="T201" s="171"/>
      <c r="U201" s="139"/>
      <c r="V201" s="139"/>
      <c r="W201" s="139"/>
      <c r="X201" s="139"/>
      <c r="Y201" s="139"/>
      <c r="Z201" s="139"/>
      <c r="AA201" s="139"/>
      <c r="AB201" s="139"/>
      <c r="AC201" s="139"/>
    </row>
    <row r="202" spans="2:29" ht="28.5" customHeight="1" x14ac:dyDescent="0.2">
      <c r="B202" s="160"/>
      <c r="C202" s="163"/>
      <c r="D202" s="166"/>
      <c r="E202" s="166"/>
      <c r="F202" s="168"/>
      <c r="G202" s="46" t="s">
        <v>34</v>
      </c>
      <c r="H202" s="23">
        <f>SUM(I202:Q202)</f>
        <v>0</v>
      </c>
      <c r="I202" s="41">
        <v>0</v>
      </c>
      <c r="J202" s="63">
        <v>0</v>
      </c>
      <c r="K202" s="78">
        <v>0</v>
      </c>
      <c r="L202" s="90">
        <v>0</v>
      </c>
      <c r="M202" s="123">
        <v>0</v>
      </c>
      <c r="N202" s="110">
        <v>0</v>
      </c>
      <c r="O202" s="42">
        <v>0</v>
      </c>
      <c r="P202" s="42">
        <v>0</v>
      </c>
      <c r="Q202" s="42">
        <v>0</v>
      </c>
      <c r="R202" s="138"/>
      <c r="S202" s="139"/>
      <c r="T202" s="171"/>
      <c r="U202" s="139"/>
      <c r="V202" s="139"/>
      <c r="W202" s="139"/>
      <c r="X202" s="139"/>
      <c r="Y202" s="139"/>
      <c r="Z202" s="139"/>
      <c r="AA202" s="139"/>
      <c r="AB202" s="139"/>
      <c r="AC202" s="139"/>
    </row>
    <row r="203" spans="2:29" ht="28.5" customHeight="1" x14ac:dyDescent="0.2">
      <c r="B203" s="161"/>
      <c r="C203" s="164"/>
      <c r="D203" s="167"/>
      <c r="E203" s="167"/>
      <c r="F203" s="169"/>
      <c r="G203" s="46" t="s">
        <v>35</v>
      </c>
      <c r="H203" s="23">
        <f>SUM(I203:Q203)</f>
        <v>0</v>
      </c>
      <c r="I203" s="41">
        <v>0</v>
      </c>
      <c r="J203" s="63">
        <v>0</v>
      </c>
      <c r="K203" s="78">
        <v>0</v>
      </c>
      <c r="L203" s="90">
        <v>0</v>
      </c>
      <c r="M203" s="123">
        <v>0</v>
      </c>
      <c r="N203" s="110">
        <v>0</v>
      </c>
      <c r="O203" s="42">
        <v>0</v>
      </c>
      <c r="P203" s="42">
        <v>0</v>
      </c>
      <c r="Q203" s="42">
        <v>0</v>
      </c>
      <c r="R203" s="140"/>
      <c r="S203" s="140"/>
      <c r="T203" s="172"/>
      <c r="U203" s="140"/>
      <c r="V203" s="140"/>
      <c r="W203" s="140"/>
      <c r="X203" s="140"/>
      <c r="Y203" s="140"/>
      <c r="Z203" s="140"/>
      <c r="AA203" s="140"/>
      <c r="AB203" s="140"/>
      <c r="AC203" s="140"/>
    </row>
    <row r="204" spans="2:29" ht="28.5" customHeight="1" x14ac:dyDescent="0.2">
      <c r="B204" s="250" t="s">
        <v>112</v>
      </c>
      <c r="C204" s="251"/>
      <c r="D204" s="251"/>
      <c r="E204" s="251"/>
      <c r="F204" s="252"/>
      <c r="G204" s="33" t="s">
        <v>28</v>
      </c>
      <c r="H204" s="20">
        <f>H205+H210</f>
        <v>39172875.420000002</v>
      </c>
      <c r="I204" s="35">
        <f t="shared" ref="I204:N204" si="238">I205+I210</f>
        <v>4663661.5</v>
      </c>
      <c r="J204" s="60">
        <f t="shared" si="238"/>
        <v>4212174.2799999993</v>
      </c>
      <c r="K204" s="75">
        <f t="shared" si="238"/>
        <v>2873072.96</v>
      </c>
      <c r="L204" s="87">
        <f t="shared" si="238"/>
        <v>5095368.58</v>
      </c>
      <c r="M204" s="120">
        <f t="shared" si="238"/>
        <v>6369655.7000000002</v>
      </c>
      <c r="N204" s="108">
        <f t="shared" si="238"/>
        <v>5289447.09</v>
      </c>
      <c r="O204" s="34">
        <f t="shared" ref="O204:P204" si="239">O205+O210</f>
        <v>6800126.79</v>
      </c>
      <c r="P204" s="34">
        <f t="shared" si="239"/>
        <v>1875668.69</v>
      </c>
      <c r="Q204" s="34">
        <f t="shared" ref="Q204" si="240">Q205+Q210</f>
        <v>1993699.83</v>
      </c>
      <c r="R204" s="137" t="s">
        <v>29</v>
      </c>
      <c r="S204" s="137" t="s">
        <v>29</v>
      </c>
      <c r="T204" s="137" t="s">
        <v>29</v>
      </c>
      <c r="U204" s="137" t="s">
        <v>29</v>
      </c>
      <c r="V204" s="137" t="s">
        <v>29</v>
      </c>
      <c r="W204" s="137" t="s">
        <v>29</v>
      </c>
      <c r="X204" s="137" t="s">
        <v>29</v>
      </c>
      <c r="Y204" s="137" t="s">
        <v>29</v>
      </c>
      <c r="Z204" s="137" t="s">
        <v>29</v>
      </c>
      <c r="AA204" s="137" t="s">
        <v>29</v>
      </c>
      <c r="AB204" s="137" t="s">
        <v>29</v>
      </c>
      <c r="AC204" s="137" t="s">
        <v>29</v>
      </c>
    </row>
    <row r="205" spans="2:29" ht="28.5" customHeight="1" x14ac:dyDescent="0.2">
      <c r="B205" s="253"/>
      <c r="C205" s="254"/>
      <c r="D205" s="254"/>
      <c r="E205" s="254"/>
      <c r="F205" s="255"/>
      <c r="G205" s="25" t="s">
        <v>30</v>
      </c>
      <c r="H205" s="23">
        <f>SUM(I205:Q205)</f>
        <v>29861169.900000006</v>
      </c>
      <c r="I205" s="24">
        <f t="shared" ref="I205:N205" si="241">I206+I207+I208+I209</f>
        <v>3852963.5000000005</v>
      </c>
      <c r="J205" s="57">
        <f t="shared" si="241"/>
        <v>3510436.05</v>
      </c>
      <c r="K205" s="72">
        <f>K206+K207+K208+K209</f>
        <v>2386223.67</v>
      </c>
      <c r="L205" s="84">
        <f t="shared" si="241"/>
        <v>4366829.78</v>
      </c>
      <c r="M205" s="117">
        <f t="shared" si="241"/>
        <v>5382693.2800000003</v>
      </c>
      <c r="N205" s="105">
        <f t="shared" si="241"/>
        <v>2977121.82</v>
      </c>
      <c r="O205" s="23">
        <f t="shared" ref="O205:P205" si="242">O206+O207+O208+O209</f>
        <v>3515533.2800000003</v>
      </c>
      <c r="P205" s="23">
        <f t="shared" si="242"/>
        <v>1875668.69</v>
      </c>
      <c r="Q205" s="23">
        <f t="shared" ref="Q205" si="243">Q206+Q207+Q208+Q209</f>
        <v>1993699.83</v>
      </c>
      <c r="R205" s="132"/>
      <c r="S205" s="132"/>
      <c r="T205" s="132"/>
      <c r="U205" s="132"/>
      <c r="V205" s="132"/>
      <c r="W205" s="132"/>
      <c r="X205" s="132"/>
      <c r="Y205" s="132"/>
      <c r="Z205" s="132"/>
      <c r="AA205" s="132"/>
      <c r="AB205" s="132"/>
      <c r="AC205" s="132"/>
    </row>
    <row r="206" spans="2:29" ht="28.5" customHeight="1" x14ac:dyDescent="0.2">
      <c r="B206" s="253"/>
      <c r="C206" s="254"/>
      <c r="D206" s="254"/>
      <c r="E206" s="254"/>
      <c r="F206" s="255"/>
      <c r="G206" s="25" t="s">
        <v>31</v>
      </c>
      <c r="H206" s="23">
        <f>SUM(I206:Q206)</f>
        <v>24456668.400000006</v>
      </c>
      <c r="I206" s="24">
        <f t="shared" ref="I206:N210" si="244">I17</f>
        <v>2805945.6100000003</v>
      </c>
      <c r="J206" s="57">
        <f t="shared" si="244"/>
        <v>2327304.0499999998</v>
      </c>
      <c r="K206" s="72">
        <f t="shared" si="244"/>
        <v>2357855.67</v>
      </c>
      <c r="L206" s="84">
        <f t="shared" si="244"/>
        <v>2908154.04</v>
      </c>
      <c r="M206" s="117">
        <f>M17</f>
        <v>3895763.41</v>
      </c>
      <c r="N206" s="105">
        <f t="shared" si="244"/>
        <v>2934301.82</v>
      </c>
      <c r="O206" s="23">
        <f t="shared" ref="O206:P210" si="245">O17</f>
        <v>3467552.2800000003</v>
      </c>
      <c r="P206" s="23">
        <f t="shared" si="245"/>
        <v>1821824.69</v>
      </c>
      <c r="Q206" s="23">
        <f t="shared" ref="Q206" si="246">Q17</f>
        <v>1937966.83</v>
      </c>
      <c r="R206" s="132"/>
      <c r="S206" s="132"/>
      <c r="T206" s="132"/>
      <c r="U206" s="132"/>
      <c r="V206" s="132"/>
      <c r="W206" s="132"/>
      <c r="X206" s="132"/>
      <c r="Y206" s="132"/>
      <c r="Z206" s="132"/>
      <c r="AA206" s="132"/>
      <c r="AB206" s="132"/>
      <c r="AC206" s="132"/>
    </row>
    <row r="207" spans="2:29" ht="28.5" customHeight="1" x14ac:dyDescent="0.2">
      <c r="B207" s="253"/>
      <c r="C207" s="254"/>
      <c r="D207" s="254"/>
      <c r="E207" s="254"/>
      <c r="F207" s="255"/>
      <c r="G207" s="25" t="s">
        <v>32</v>
      </c>
      <c r="H207" s="23">
        <f t="shared" ref="H207" si="247">SUM(I207:O207)</f>
        <v>240412</v>
      </c>
      <c r="I207" s="24">
        <f t="shared" si="244"/>
        <v>27018</v>
      </c>
      <c r="J207" s="57">
        <f t="shared" si="244"/>
        <v>29003</v>
      </c>
      <c r="K207" s="72">
        <f t="shared" si="244"/>
        <v>28368</v>
      </c>
      <c r="L207" s="84">
        <f t="shared" si="244"/>
        <v>29534</v>
      </c>
      <c r="M207" s="117">
        <f t="shared" si="244"/>
        <v>35688</v>
      </c>
      <c r="N207" s="105">
        <f t="shared" si="244"/>
        <v>42820</v>
      </c>
      <c r="O207" s="23">
        <f t="shared" si="245"/>
        <v>47981</v>
      </c>
      <c r="P207" s="23">
        <f t="shared" si="245"/>
        <v>53844</v>
      </c>
      <c r="Q207" s="23">
        <f t="shared" ref="Q207" si="248">Q18</f>
        <v>55733</v>
      </c>
      <c r="R207" s="132"/>
      <c r="S207" s="132"/>
      <c r="T207" s="132"/>
      <c r="U207" s="132"/>
      <c r="V207" s="132"/>
      <c r="W207" s="132"/>
      <c r="X207" s="132"/>
      <c r="Y207" s="132"/>
      <c r="Z207" s="132"/>
      <c r="AA207" s="132"/>
      <c r="AB207" s="132"/>
      <c r="AC207" s="132"/>
    </row>
    <row r="208" spans="2:29" ht="28.5" customHeight="1" x14ac:dyDescent="0.2">
      <c r="B208" s="253"/>
      <c r="C208" s="254"/>
      <c r="D208" s="254"/>
      <c r="E208" s="254"/>
      <c r="F208" s="255"/>
      <c r="G208" s="25" t="s">
        <v>95</v>
      </c>
      <c r="H208" s="23">
        <f>SUM(I208:Q208)</f>
        <v>5054512.5</v>
      </c>
      <c r="I208" s="24">
        <f t="shared" si="244"/>
        <v>1019999.89</v>
      </c>
      <c r="J208" s="57">
        <f t="shared" si="244"/>
        <v>1154129</v>
      </c>
      <c r="K208" s="72">
        <f t="shared" si="244"/>
        <v>0</v>
      </c>
      <c r="L208" s="84">
        <f t="shared" si="244"/>
        <v>1429141.74</v>
      </c>
      <c r="M208" s="117">
        <f>M19</f>
        <v>1451241.87</v>
      </c>
      <c r="N208" s="105">
        <f t="shared" si="244"/>
        <v>0</v>
      </c>
      <c r="O208" s="23">
        <f t="shared" si="245"/>
        <v>0</v>
      </c>
      <c r="P208" s="23">
        <f t="shared" si="245"/>
        <v>0</v>
      </c>
      <c r="Q208" s="23">
        <f t="shared" ref="Q208" si="249">Q19</f>
        <v>0</v>
      </c>
      <c r="R208" s="132"/>
      <c r="S208" s="132"/>
      <c r="T208" s="132"/>
      <c r="U208" s="132"/>
      <c r="V208" s="132"/>
      <c r="W208" s="132"/>
      <c r="X208" s="132"/>
      <c r="Y208" s="132"/>
      <c r="Z208" s="132"/>
      <c r="AA208" s="132"/>
      <c r="AB208" s="132"/>
      <c r="AC208" s="132"/>
    </row>
    <row r="209" spans="1:29" ht="28.5" customHeight="1" x14ac:dyDescent="0.2">
      <c r="B209" s="253"/>
      <c r="C209" s="254"/>
      <c r="D209" s="254"/>
      <c r="E209" s="254"/>
      <c r="F209" s="255"/>
      <c r="G209" s="25" t="s">
        <v>34</v>
      </c>
      <c r="H209" s="23">
        <f>SUM(I209:Q209)</f>
        <v>0</v>
      </c>
      <c r="I209" s="24">
        <f t="shared" si="244"/>
        <v>0</v>
      </c>
      <c r="J209" s="57">
        <f t="shared" si="244"/>
        <v>0</v>
      </c>
      <c r="K209" s="72">
        <f t="shared" si="244"/>
        <v>0</v>
      </c>
      <c r="L209" s="84">
        <f t="shared" si="244"/>
        <v>0</v>
      </c>
      <c r="M209" s="117">
        <f t="shared" si="244"/>
        <v>0</v>
      </c>
      <c r="N209" s="105">
        <f t="shared" si="244"/>
        <v>0</v>
      </c>
      <c r="O209" s="23">
        <f t="shared" si="245"/>
        <v>0</v>
      </c>
      <c r="P209" s="23">
        <f t="shared" si="245"/>
        <v>0</v>
      </c>
      <c r="Q209" s="23">
        <f t="shared" ref="Q209" si="250">Q20</f>
        <v>0</v>
      </c>
      <c r="R209" s="132"/>
      <c r="S209" s="132"/>
      <c r="T209" s="132"/>
      <c r="U209" s="132"/>
      <c r="V209" s="132"/>
      <c r="W209" s="132"/>
      <c r="X209" s="132"/>
      <c r="Y209" s="132"/>
      <c r="Z209" s="132"/>
      <c r="AA209" s="132"/>
      <c r="AB209" s="132"/>
      <c r="AC209" s="132"/>
    </row>
    <row r="210" spans="1:29" ht="28.5" customHeight="1" thickBot="1" x14ac:dyDescent="0.25">
      <c r="B210" s="253"/>
      <c r="C210" s="254"/>
      <c r="D210" s="254"/>
      <c r="E210" s="254"/>
      <c r="F210" s="255"/>
      <c r="G210" s="36" t="s">
        <v>35</v>
      </c>
      <c r="H210" s="23">
        <f>SUM(I210:Q210)</f>
        <v>9311705.5199999996</v>
      </c>
      <c r="I210" s="38">
        <f t="shared" si="244"/>
        <v>810698</v>
      </c>
      <c r="J210" s="61">
        <f t="shared" si="244"/>
        <v>701738.23</v>
      </c>
      <c r="K210" s="76">
        <f t="shared" si="244"/>
        <v>486849.29</v>
      </c>
      <c r="L210" s="88">
        <f t="shared" si="244"/>
        <v>728538.8</v>
      </c>
      <c r="M210" s="121">
        <f t="shared" si="244"/>
        <v>986962.42</v>
      </c>
      <c r="N210" s="109">
        <f t="shared" si="244"/>
        <v>2312325.27</v>
      </c>
      <c r="O210" s="37">
        <f t="shared" si="245"/>
        <v>3284593.51</v>
      </c>
      <c r="P210" s="37">
        <f t="shared" si="245"/>
        <v>0</v>
      </c>
      <c r="Q210" s="37">
        <f t="shared" ref="Q210" si="251">Q21</f>
        <v>0</v>
      </c>
      <c r="R210" s="132"/>
      <c r="S210" s="132"/>
      <c r="T210" s="132"/>
      <c r="U210" s="132"/>
      <c r="V210" s="132"/>
      <c r="W210" s="132"/>
      <c r="X210" s="132"/>
      <c r="Y210" s="132"/>
      <c r="Z210" s="132"/>
      <c r="AA210" s="132"/>
      <c r="AB210" s="132"/>
      <c r="AC210" s="132"/>
    </row>
    <row r="211" spans="1:29" ht="28.5" customHeight="1" x14ac:dyDescent="0.2">
      <c r="A211" s="1" t="s">
        <v>113</v>
      </c>
      <c r="B211" s="232" t="s">
        <v>114</v>
      </c>
      <c r="C211" s="233"/>
      <c r="D211" s="233"/>
      <c r="E211" s="233"/>
      <c r="F211" s="233"/>
      <c r="G211" s="233"/>
      <c r="H211" s="233"/>
      <c r="I211" s="233"/>
      <c r="J211" s="233"/>
      <c r="K211" s="233"/>
      <c r="L211" s="233"/>
      <c r="M211" s="233"/>
      <c r="N211" s="233"/>
      <c r="O211" s="93"/>
      <c r="P211" s="95"/>
      <c r="Q211" s="127"/>
      <c r="R211" s="47"/>
      <c r="S211" s="48"/>
      <c r="T211" s="48"/>
      <c r="U211" s="48"/>
      <c r="V211" s="48"/>
      <c r="W211" s="48"/>
      <c r="X211" s="48"/>
      <c r="Y211" s="48"/>
      <c r="Z211" s="48"/>
      <c r="AA211" s="48"/>
      <c r="AB211" s="48"/>
      <c r="AC211" s="48"/>
    </row>
    <row r="212" spans="1:29" ht="28.5" customHeight="1" x14ac:dyDescent="0.2">
      <c r="B212" s="234" t="s">
        <v>115</v>
      </c>
      <c r="C212" s="235"/>
      <c r="D212" s="235"/>
      <c r="E212" s="235"/>
      <c r="F212" s="235"/>
      <c r="G212" s="235"/>
      <c r="H212" s="235"/>
      <c r="I212" s="235"/>
      <c r="J212" s="235"/>
      <c r="K212" s="235"/>
      <c r="L212" s="235"/>
      <c r="M212" s="235"/>
      <c r="N212" s="235"/>
      <c r="O212" s="94"/>
      <c r="P212" s="96"/>
      <c r="Q212" s="128"/>
      <c r="R212" s="49"/>
      <c r="S212" s="50"/>
      <c r="T212" s="50"/>
      <c r="U212" s="50"/>
      <c r="V212" s="50"/>
      <c r="W212" s="50"/>
      <c r="X212" s="50"/>
      <c r="Y212" s="50"/>
      <c r="Z212" s="50"/>
      <c r="AA212" s="50"/>
      <c r="AB212" s="50"/>
      <c r="AC212" s="50"/>
    </row>
    <row r="213" spans="1:29" ht="28.5" customHeight="1" x14ac:dyDescent="0.2">
      <c r="B213" s="236" t="s">
        <v>116</v>
      </c>
      <c r="C213" s="237"/>
      <c r="D213" s="237"/>
      <c r="E213" s="237"/>
      <c r="F213" s="238"/>
      <c r="G213" s="33" t="s">
        <v>28</v>
      </c>
      <c r="H213" s="20">
        <f>H214+H219</f>
        <v>4725140.74</v>
      </c>
      <c r="I213" s="35">
        <f t="shared" ref="I213:N213" si="252">I214+I219</f>
        <v>370371.24</v>
      </c>
      <c r="J213" s="60">
        <f>J214+J219</f>
        <v>568838.28</v>
      </c>
      <c r="K213" s="75">
        <f t="shared" si="252"/>
        <v>597456.07000000007</v>
      </c>
      <c r="L213" s="87">
        <f t="shared" si="252"/>
        <v>462509.93000000005</v>
      </c>
      <c r="M213" s="120">
        <f t="shared" si="252"/>
        <v>919935.39999999991</v>
      </c>
      <c r="N213" s="108">
        <f t="shared" si="252"/>
        <v>809885.33</v>
      </c>
      <c r="O213" s="34">
        <f t="shared" ref="O213:P213" si="253">O214+O219</f>
        <v>996144.49</v>
      </c>
      <c r="P213" s="34">
        <f t="shared" si="253"/>
        <v>0</v>
      </c>
      <c r="Q213" s="34">
        <f t="shared" ref="Q213" si="254">Q214+Q219</f>
        <v>0</v>
      </c>
      <c r="R213" s="137" t="s">
        <v>29</v>
      </c>
      <c r="S213" s="137" t="s">
        <v>29</v>
      </c>
      <c r="T213" s="137" t="s">
        <v>29</v>
      </c>
      <c r="U213" s="137" t="s">
        <v>29</v>
      </c>
      <c r="V213" s="137" t="s">
        <v>29</v>
      </c>
      <c r="W213" s="137" t="s">
        <v>29</v>
      </c>
      <c r="X213" s="137" t="s">
        <v>29</v>
      </c>
      <c r="Y213" s="137" t="s">
        <v>29</v>
      </c>
      <c r="Z213" s="137" t="s">
        <v>29</v>
      </c>
      <c r="AA213" s="137" t="s">
        <v>29</v>
      </c>
      <c r="AB213" s="137" t="s">
        <v>29</v>
      </c>
      <c r="AC213" s="137" t="s">
        <v>29</v>
      </c>
    </row>
    <row r="214" spans="1:29" ht="28.5" customHeight="1" x14ac:dyDescent="0.2">
      <c r="B214" s="239"/>
      <c r="C214" s="240"/>
      <c r="D214" s="240"/>
      <c r="E214" s="240"/>
      <c r="F214" s="241"/>
      <c r="G214" s="25" t="s">
        <v>30</v>
      </c>
      <c r="H214" s="23">
        <f>SUM(I214:Q214)</f>
        <v>2222930.2000000002</v>
      </c>
      <c r="I214" s="24">
        <f t="shared" ref="I214:N214" si="255">I215+I216+I217+I218</f>
        <v>370371.24</v>
      </c>
      <c r="J214" s="57">
        <f>J215+J216+J217+J218</f>
        <v>568838.28</v>
      </c>
      <c r="K214" s="72">
        <f t="shared" si="255"/>
        <v>597456.07000000007</v>
      </c>
      <c r="L214" s="84">
        <f t="shared" si="255"/>
        <v>462509.93000000005</v>
      </c>
      <c r="M214" s="117">
        <f t="shared" si="255"/>
        <v>109964.08</v>
      </c>
      <c r="N214" s="105">
        <f t="shared" si="255"/>
        <v>8390.6</v>
      </c>
      <c r="O214" s="23">
        <f t="shared" ref="O214:P214" si="256">O215+O216+O217+O218</f>
        <v>105400</v>
      </c>
      <c r="P214" s="23">
        <f t="shared" si="256"/>
        <v>0</v>
      </c>
      <c r="Q214" s="23">
        <f t="shared" ref="Q214" si="257">Q215+Q216+Q217+Q218</f>
        <v>0</v>
      </c>
      <c r="R214" s="132"/>
      <c r="S214" s="132"/>
      <c r="T214" s="132"/>
      <c r="U214" s="132"/>
      <c r="V214" s="132"/>
      <c r="W214" s="132"/>
      <c r="X214" s="132"/>
      <c r="Y214" s="132"/>
      <c r="Z214" s="132"/>
      <c r="AA214" s="132"/>
      <c r="AB214" s="132"/>
      <c r="AC214" s="132"/>
    </row>
    <row r="215" spans="1:29" ht="28.5" customHeight="1" x14ac:dyDescent="0.2">
      <c r="B215" s="239"/>
      <c r="C215" s="240"/>
      <c r="D215" s="240"/>
      <c r="E215" s="240"/>
      <c r="F215" s="241"/>
      <c r="G215" s="25" t="s">
        <v>31</v>
      </c>
      <c r="H215" s="23">
        <f>SUM(I215:Q215)</f>
        <v>2127499.48</v>
      </c>
      <c r="I215" s="24">
        <f t="shared" ref="I215:N219" si="258">I222+I264</f>
        <v>362074.77999999997</v>
      </c>
      <c r="J215" s="57">
        <f>J222+J264</f>
        <v>545201.92000000004</v>
      </c>
      <c r="K215" s="72">
        <f t="shared" si="258"/>
        <v>569551.45000000007</v>
      </c>
      <c r="L215" s="84">
        <f t="shared" si="258"/>
        <v>426916.65</v>
      </c>
      <c r="M215" s="117">
        <f t="shared" si="258"/>
        <v>109964.08</v>
      </c>
      <c r="N215" s="105">
        <f t="shared" si="258"/>
        <v>8390.6</v>
      </c>
      <c r="O215" s="23">
        <f t="shared" ref="O215:P215" si="259">O222+O264</f>
        <v>105400</v>
      </c>
      <c r="P215" s="23">
        <f t="shared" si="259"/>
        <v>0</v>
      </c>
      <c r="Q215" s="23">
        <f t="shared" ref="Q215" si="260">Q222+Q264</f>
        <v>0</v>
      </c>
      <c r="R215" s="132"/>
      <c r="S215" s="132"/>
      <c r="T215" s="132"/>
      <c r="U215" s="132"/>
      <c r="V215" s="132"/>
      <c r="W215" s="132"/>
      <c r="X215" s="132"/>
      <c r="Y215" s="132"/>
      <c r="Z215" s="132"/>
      <c r="AA215" s="132"/>
      <c r="AB215" s="132"/>
      <c r="AC215" s="132"/>
    </row>
    <row r="216" spans="1:29" ht="28.5" customHeight="1" x14ac:dyDescent="0.2">
      <c r="B216" s="239"/>
      <c r="C216" s="240"/>
      <c r="D216" s="240"/>
      <c r="E216" s="240"/>
      <c r="F216" s="241"/>
      <c r="G216" s="25" t="s">
        <v>32</v>
      </c>
      <c r="H216" s="23">
        <f t="shared" ref="H216" si="261">SUM(I216:O216)</f>
        <v>0</v>
      </c>
      <c r="I216" s="24">
        <f t="shared" si="258"/>
        <v>0</v>
      </c>
      <c r="J216" s="57">
        <f t="shared" si="258"/>
        <v>0</v>
      </c>
      <c r="K216" s="72">
        <f t="shared" si="258"/>
        <v>0</v>
      </c>
      <c r="L216" s="84">
        <f t="shared" si="258"/>
        <v>0</v>
      </c>
      <c r="M216" s="117">
        <f t="shared" si="258"/>
        <v>0</v>
      </c>
      <c r="N216" s="105">
        <f t="shared" si="258"/>
        <v>0</v>
      </c>
      <c r="O216" s="23">
        <f t="shared" ref="O216:P216" si="262">O223+O265</f>
        <v>0</v>
      </c>
      <c r="P216" s="23">
        <f t="shared" si="262"/>
        <v>0</v>
      </c>
      <c r="Q216" s="23">
        <f t="shared" ref="Q216" si="263">Q223+Q265</f>
        <v>0</v>
      </c>
      <c r="R216" s="132"/>
      <c r="S216" s="132"/>
      <c r="T216" s="132"/>
      <c r="U216" s="132"/>
      <c r="V216" s="132"/>
      <c r="W216" s="132"/>
      <c r="X216" s="132"/>
      <c r="Y216" s="132"/>
      <c r="Z216" s="132"/>
      <c r="AA216" s="132"/>
      <c r="AB216" s="132"/>
      <c r="AC216" s="132"/>
    </row>
    <row r="217" spans="1:29" ht="28.5" customHeight="1" x14ac:dyDescent="0.2">
      <c r="B217" s="239"/>
      <c r="C217" s="240"/>
      <c r="D217" s="240"/>
      <c r="E217" s="240"/>
      <c r="F217" s="241"/>
      <c r="G217" s="25" t="s">
        <v>33</v>
      </c>
      <c r="H217" s="23">
        <f>SUM(I217:Q217)</f>
        <v>95430.720000000001</v>
      </c>
      <c r="I217" s="24">
        <f t="shared" si="258"/>
        <v>8296.4599999999991</v>
      </c>
      <c r="J217" s="57">
        <f t="shared" si="258"/>
        <v>23636.36</v>
      </c>
      <c r="K217" s="72">
        <f t="shared" si="258"/>
        <v>27904.62</v>
      </c>
      <c r="L217" s="84">
        <f t="shared" si="258"/>
        <v>35593.279999999999</v>
      </c>
      <c r="M217" s="117">
        <f t="shared" si="258"/>
        <v>0</v>
      </c>
      <c r="N217" s="105">
        <f t="shared" si="258"/>
        <v>0</v>
      </c>
      <c r="O217" s="23">
        <f t="shared" ref="O217:P217" si="264">O224+O266</f>
        <v>0</v>
      </c>
      <c r="P217" s="23">
        <f t="shared" si="264"/>
        <v>0</v>
      </c>
      <c r="Q217" s="23">
        <f t="shared" ref="Q217" si="265">Q224+Q266</f>
        <v>0</v>
      </c>
      <c r="R217" s="132"/>
      <c r="S217" s="132"/>
      <c r="T217" s="132"/>
      <c r="U217" s="132"/>
      <c r="V217" s="132"/>
      <c r="W217" s="132"/>
      <c r="X217" s="132"/>
      <c r="Y217" s="132"/>
      <c r="Z217" s="132"/>
      <c r="AA217" s="132"/>
      <c r="AB217" s="132"/>
      <c r="AC217" s="132"/>
    </row>
    <row r="218" spans="1:29" ht="28.5" customHeight="1" x14ac:dyDescent="0.2">
      <c r="B218" s="239"/>
      <c r="C218" s="240"/>
      <c r="D218" s="240"/>
      <c r="E218" s="240"/>
      <c r="F218" s="241"/>
      <c r="G218" s="25" t="s">
        <v>34</v>
      </c>
      <c r="H218" s="23">
        <f>SUM(I218:Q218)</f>
        <v>0</v>
      </c>
      <c r="I218" s="24">
        <f t="shared" si="258"/>
        <v>0</v>
      </c>
      <c r="J218" s="57">
        <f t="shared" si="258"/>
        <v>0</v>
      </c>
      <c r="K218" s="72">
        <f t="shared" si="258"/>
        <v>0</v>
      </c>
      <c r="L218" s="84">
        <f t="shared" si="258"/>
        <v>0</v>
      </c>
      <c r="M218" s="117">
        <f t="shared" si="258"/>
        <v>0</v>
      </c>
      <c r="N218" s="105">
        <f t="shared" si="258"/>
        <v>0</v>
      </c>
      <c r="O218" s="23">
        <f t="shared" ref="O218:P218" si="266">O225+O267</f>
        <v>0</v>
      </c>
      <c r="P218" s="23">
        <f t="shared" si="266"/>
        <v>0</v>
      </c>
      <c r="Q218" s="23">
        <f t="shared" ref="Q218" si="267">Q225+Q267</f>
        <v>0</v>
      </c>
      <c r="R218" s="132"/>
      <c r="S218" s="132"/>
      <c r="T218" s="132"/>
      <c r="U218" s="132"/>
      <c r="V218" s="132"/>
      <c r="W218" s="132"/>
      <c r="X218" s="132"/>
      <c r="Y218" s="132"/>
      <c r="Z218" s="132"/>
      <c r="AA218" s="132"/>
      <c r="AB218" s="132"/>
      <c r="AC218" s="132"/>
    </row>
    <row r="219" spans="1:29" ht="28.5" customHeight="1" thickBot="1" x14ac:dyDescent="0.25">
      <c r="B219" s="242"/>
      <c r="C219" s="243"/>
      <c r="D219" s="243"/>
      <c r="E219" s="243"/>
      <c r="F219" s="244"/>
      <c r="G219" s="26" t="s">
        <v>35</v>
      </c>
      <c r="H219" s="27">
        <f>SUM(I219:Q219)</f>
        <v>2502210.54</v>
      </c>
      <c r="I219" s="28">
        <f t="shared" si="258"/>
        <v>0</v>
      </c>
      <c r="J219" s="58">
        <f t="shared" si="258"/>
        <v>0</v>
      </c>
      <c r="K219" s="73">
        <f t="shared" si="258"/>
        <v>0</v>
      </c>
      <c r="L219" s="85">
        <f t="shared" si="258"/>
        <v>0</v>
      </c>
      <c r="M219" s="118">
        <f t="shared" si="258"/>
        <v>809971.32</v>
      </c>
      <c r="N219" s="106">
        <f t="shared" si="258"/>
        <v>801494.73</v>
      </c>
      <c r="O219" s="27">
        <f t="shared" ref="O219:P219" si="268">O226+O268</f>
        <v>890744.49</v>
      </c>
      <c r="P219" s="27">
        <f t="shared" si="268"/>
        <v>0</v>
      </c>
      <c r="Q219" s="27">
        <f t="shared" ref="Q219" si="269">Q226+Q268</f>
        <v>0</v>
      </c>
      <c r="R219" s="133"/>
      <c r="S219" s="133"/>
      <c r="T219" s="133"/>
      <c r="U219" s="133"/>
      <c r="V219" s="133"/>
      <c r="W219" s="133"/>
      <c r="X219" s="133"/>
      <c r="Y219" s="133"/>
      <c r="Z219" s="133"/>
      <c r="AA219" s="133"/>
      <c r="AB219" s="133"/>
      <c r="AC219" s="133"/>
    </row>
    <row r="220" spans="1:29" ht="28.5" customHeight="1" x14ac:dyDescent="0.2">
      <c r="A220" s="1" t="s">
        <v>117</v>
      </c>
      <c r="B220" s="223" t="s">
        <v>118</v>
      </c>
      <c r="C220" s="212" t="s">
        <v>119</v>
      </c>
      <c r="D220" s="226"/>
      <c r="E220" s="226"/>
      <c r="F220" s="227"/>
      <c r="G220" s="29" t="s">
        <v>28</v>
      </c>
      <c r="H220" s="20">
        <f>H221+H226</f>
        <v>166569.91</v>
      </c>
      <c r="I220" s="31">
        <f t="shared" ref="I220:N220" si="270">I221+I226</f>
        <v>20023.129999999997</v>
      </c>
      <c r="J220" s="59">
        <f t="shared" si="270"/>
        <v>41836.36</v>
      </c>
      <c r="K220" s="74">
        <f t="shared" si="270"/>
        <v>48494.64</v>
      </c>
      <c r="L220" s="86">
        <f t="shared" si="270"/>
        <v>56215.78</v>
      </c>
      <c r="M220" s="119">
        <f t="shared" si="270"/>
        <v>0</v>
      </c>
      <c r="N220" s="107">
        <f t="shared" si="270"/>
        <v>0</v>
      </c>
      <c r="O220" s="30">
        <f t="shared" ref="O220:P220" si="271">O221+O226</f>
        <v>0</v>
      </c>
      <c r="P220" s="30">
        <f t="shared" si="271"/>
        <v>0</v>
      </c>
      <c r="Q220" s="30">
        <f t="shared" ref="Q220" si="272">Q221+Q226</f>
        <v>0</v>
      </c>
      <c r="R220" s="131" t="s">
        <v>29</v>
      </c>
      <c r="S220" s="131" t="s">
        <v>29</v>
      </c>
      <c r="T220" s="131" t="s">
        <v>29</v>
      </c>
      <c r="U220" s="131" t="s">
        <v>29</v>
      </c>
      <c r="V220" s="131" t="s">
        <v>29</v>
      </c>
      <c r="W220" s="131" t="s">
        <v>29</v>
      </c>
      <c r="X220" s="131" t="s">
        <v>29</v>
      </c>
      <c r="Y220" s="131" t="s">
        <v>29</v>
      </c>
      <c r="Z220" s="131" t="s">
        <v>29</v>
      </c>
      <c r="AA220" s="131" t="s">
        <v>29</v>
      </c>
      <c r="AB220" s="131" t="s">
        <v>29</v>
      </c>
      <c r="AC220" s="131" t="s">
        <v>29</v>
      </c>
    </row>
    <row r="221" spans="1:29" ht="28.5" customHeight="1" x14ac:dyDescent="0.2">
      <c r="B221" s="224"/>
      <c r="C221" s="215"/>
      <c r="D221" s="228"/>
      <c r="E221" s="228"/>
      <c r="F221" s="229"/>
      <c r="G221" s="25" t="s">
        <v>30</v>
      </c>
      <c r="H221" s="23">
        <f>SUM(I221:Q221)</f>
        <v>166569.91</v>
      </c>
      <c r="I221" s="24">
        <f t="shared" ref="I221:N221" si="273">I222+I223+I224+I225</f>
        <v>20023.129999999997</v>
      </c>
      <c r="J221" s="57">
        <f t="shared" si="273"/>
        <v>41836.36</v>
      </c>
      <c r="K221" s="72">
        <f t="shared" si="273"/>
        <v>48494.64</v>
      </c>
      <c r="L221" s="84">
        <f t="shared" si="273"/>
        <v>56215.78</v>
      </c>
      <c r="M221" s="117">
        <f t="shared" si="273"/>
        <v>0</v>
      </c>
      <c r="N221" s="105">
        <f t="shared" si="273"/>
        <v>0</v>
      </c>
      <c r="O221" s="23">
        <f t="shared" ref="O221:P221" si="274">O222+O223+O224+O225</f>
        <v>0</v>
      </c>
      <c r="P221" s="23">
        <f t="shared" si="274"/>
        <v>0</v>
      </c>
      <c r="Q221" s="23">
        <f t="shared" ref="Q221" si="275">Q222+Q223+Q224+Q225</f>
        <v>0</v>
      </c>
      <c r="R221" s="132"/>
      <c r="S221" s="132"/>
      <c r="T221" s="132"/>
      <c r="U221" s="132"/>
      <c r="V221" s="132"/>
      <c r="W221" s="132"/>
      <c r="X221" s="132"/>
      <c r="Y221" s="132"/>
      <c r="Z221" s="132"/>
      <c r="AA221" s="132"/>
      <c r="AB221" s="132"/>
      <c r="AC221" s="132"/>
    </row>
    <row r="222" spans="1:29" ht="28.5" customHeight="1" x14ac:dyDescent="0.2">
      <c r="B222" s="224"/>
      <c r="C222" s="215"/>
      <c r="D222" s="228"/>
      <c r="E222" s="228"/>
      <c r="F222" s="229"/>
      <c r="G222" s="25" t="s">
        <v>31</v>
      </c>
      <c r="H222" s="23">
        <f>SUM(I222:Q222)</f>
        <v>71139.19</v>
      </c>
      <c r="I222" s="24">
        <f t="shared" ref="I222:N223" si="276">I229+I236+I243+I250+I257</f>
        <v>11726.67</v>
      </c>
      <c r="J222" s="57">
        <f t="shared" si="276"/>
        <v>18200</v>
      </c>
      <c r="K222" s="72">
        <f t="shared" si="276"/>
        <v>20590.02</v>
      </c>
      <c r="L222" s="84">
        <f t="shared" si="276"/>
        <v>20622.5</v>
      </c>
      <c r="M222" s="117">
        <f t="shared" si="276"/>
        <v>0</v>
      </c>
      <c r="N222" s="105">
        <f t="shared" si="276"/>
        <v>0</v>
      </c>
      <c r="O222" s="23">
        <f t="shared" ref="O222:P222" si="277">O229+O236+O243+O250+O257</f>
        <v>0</v>
      </c>
      <c r="P222" s="23">
        <f t="shared" si="277"/>
        <v>0</v>
      </c>
      <c r="Q222" s="23">
        <f t="shared" ref="Q222" si="278">Q229+Q236+Q243+Q250+Q257</f>
        <v>0</v>
      </c>
      <c r="R222" s="132"/>
      <c r="S222" s="132"/>
      <c r="T222" s="132"/>
      <c r="U222" s="132"/>
      <c r="V222" s="132"/>
      <c r="W222" s="132"/>
      <c r="X222" s="132"/>
      <c r="Y222" s="132"/>
      <c r="Z222" s="132"/>
      <c r="AA222" s="132"/>
      <c r="AB222" s="132"/>
      <c r="AC222" s="132"/>
    </row>
    <row r="223" spans="1:29" ht="28.5" customHeight="1" x14ac:dyDescent="0.2">
      <c r="B223" s="224"/>
      <c r="C223" s="215"/>
      <c r="D223" s="228"/>
      <c r="E223" s="228"/>
      <c r="F223" s="229"/>
      <c r="G223" s="25" t="s">
        <v>32</v>
      </c>
      <c r="H223" s="23">
        <f t="shared" ref="H223" si="279">SUM(I223:O223)</f>
        <v>0</v>
      </c>
      <c r="I223" s="24">
        <f t="shared" si="276"/>
        <v>0</v>
      </c>
      <c r="J223" s="57">
        <f t="shared" si="276"/>
        <v>0</v>
      </c>
      <c r="K223" s="72">
        <f t="shared" si="276"/>
        <v>0</v>
      </c>
      <c r="L223" s="84">
        <f t="shared" si="276"/>
        <v>0</v>
      </c>
      <c r="M223" s="117">
        <f t="shared" si="276"/>
        <v>0</v>
      </c>
      <c r="N223" s="105">
        <f t="shared" si="276"/>
        <v>0</v>
      </c>
      <c r="O223" s="23">
        <f t="shared" ref="O223:P223" si="280">O230+O237+O244+O251+O258</f>
        <v>0</v>
      </c>
      <c r="P223" s="23">
        <f t="shared" si="280"/>
        <v>0</v>
      </c>
      <c r="Q223" s="23">
        <f t="shared" ref="Q223" si="281">Q230+Q237+Q244+Q251+Q258</f>
        <v>0</v>
      </c>
      <c r="R223" s="132"/>
      <c r="S223" s="132"/>
      <c r="T223" s="132"/>
      <c r="U223" s="132"/>
      <c r="V223" s="132"/>
      <c r="W223" s="132"/>
      <c r="X223" s="132"/>
      <c r="Y223" s="132"/>
      <c r="Z223" s="132"/>
      <c r="AA223" s="132"/>
      <c r="AB223" s="132"/>
      <c r="AC223" s="132"/>
    </row>
    <row r="224" spans="1:29" ht="28.5" customHeight="1" x14ac:dyDescent="0.2">
      <c r="B224" s="224"/>
      <c r="C224" s="215"/>
      <c r="D224" s="228"/>
      <c r="E224" s="228"/>
      <c r="F224" s="229"/>
      <c r="G224" s="25" t="s">
        <v>33</v>
      </c>
      <c r="H224" s="23">
        <f>SUM(I224:Q224)</f>
        <v>95430.720000000001</v>
      </c>
      <c r="I224" s="24">
        <f t="shared" ref="I224:N224" si="282">I231+I245+I252+I259</f>
        <v>8296.4599999999991</v>
      </c>
      <c r="J224" s="57">
        <f t="shared" si="282"/>
        <v>23636.36</v>
      </c>
      <c r="K224" s="72">
        <f t="shared" si="282"/>
        <v>27904.62</v>
      </c>
      <c r="L224" s="84">
        <f t="shared" si="282"/>
        <v>35593.279999999999</v>
      </c>
      <c r="M224" s="117">
        <f t="shared" si="282"/>
        <v>0</v>
      </c>
      <c r="N224" s="105">
        <f t="shared" si="282"/>
        <v>0</v>
      </c>
      <c r="O224" s="23">
        <f t="shared" ref="O224:P224" si="283">O231+O245+O252+O259</f>
        <v>0</v>
      </c>
      <c r="P224" s="23">
        <f t="shared" si="283"/>
        <v>0</v>
      </c>
      <c r="Q224" s="23">
        <f t="shared" ref="Q224" si="284">Q231+Q245+Q252+Q259</f>
        <v>0</v>
      </c>
      <c r="R224" s="132"/>
      <c r="S224" s="132"/>
      <c r="T224" s="132"/>
      <c r="U224" s="132"/>
      <c r="V224" s="132"/>
      <c r="W224" s="132"/>
      <c r="X224" s="132"/>
      <c r="Y224" s="132"/>
      <c r="Z224" s="132"/>
      <c r="AA224" s="132"/>
      <c r="AB224" s="132"/>
      <c r="AC224" s="132"/>
    </row>
    <row r="225" spans="1:29" ht="28.5" customHeight="1" x14ac:dyDescent="0.2">
      <c r="B225" s="224"/>
      <c r="C225" s="215"/>
      <c r="D225" s="228"/>
      <c r="E225" s="228"/>
      <c r="F225" s="229"/>
      <c r="G225" s="25" t="s">
        <v>34</v>
      </c>
      <c r="H225" s="23">
        <f>SUM(I225:Q225)</f>
        <v>0</v>
      </c>
      <c r="I225" s="24">
        <f t="shared" ref="I225:N225" si="285">I232+I260+I239+I246+I253</f>
        <v>0</v>
      </c>
      <c r="J225" s="57">
        <f t="shared" si="285"/>
        <v>0</v>
      </c>
      <c r="K225" s="72">
        <f t="shared" si="285"/>
        <v>0</v>
      </c>
      <c r="L225" s="84">
        <f t="shared" si="285"/>
        <v>0</v>
      </c>
      <c r="M225" s="117">
        <f t="shared" si="285"/>
        <v>0</v>
      </c>
      <c r="N225" s="105">
        <f t="shared" si="285"/>
        <v>0</v>
      </c>
      <c r="O225" s="23">
        <f t="shared" ref="O225:P225" si="286">O232+O260+O239+O246+O253</f>
        <v>0</v>
      </c>
      <c r="P225" s="23">
        <f t="shared" si="286"/>
        <v>0</v>
      </c>
      <c r="Q225" s="23">
        <f t="shared" ref="Q225" si="287">Q232+Q260+Q239+Q246+Q253</f>
        <v>0</v>
      </c>
      <c r="R225" s="132"/>
      <c r="S225" s="132"/>
      <c r="T225" s="132"/>
      <c r="U225" s="132"/>
      <c r="V225" s="132"/>
      <c r="W225" s="132"/>
      <c r="X225" s="132"/>
      <c r="Y225" s="132"/>
      <c r="Z225" s="132"/>
      <c r="AA225" s="132"/>
      <c r="AB225" s="132"/>
      <c r="AC225" s="132"/>
    </row>
    <row r="226" spans="1:29" ht="28.5" customHeight="1" thickBot="1" x14ac:dyDescent="0.25">
      <c r="B226" s="225"/>
      <c r="C226" s="218"/>
      <c r="D226" s="230"/>
      <c r="E226" s="230"/>
      <c r="F226" s="231"/>
      <c r="G226" s="26" t="s">
        <v>35</v>
      </c>
      <c r="H226" s="27">
        <f>SUM(I226:Q226)</f>
        <v>0</v>
      </c>
      <c r="I226" s="28">
        <f t="shared" ref="I226:N226" si="288">I233+I240+I247+I254+I261</f>
        <v>0</v>
      </c>
      <c r="J226" s="58">
        <f t="shared" si="288"/>
        <v>0</v>
      </c>
      <c r="K226" s="73">
        <f t="shared" si="288"/>
        <v>0</v>
      </c>
      <c r="L226" s="85">
        <f t="shared" si="288"/>
        <v>0</v>
      </c>
      <c r="M226" s="118">
        <f t="shared" si="288"/>
        <v>0</v>
      </c>
      <c r="N226" s="106">
        <f t="shared" si="288"/>
        <v>0</v>
      </c>
      <c r="O226" s="27">
        <f t="shared" ref="O226:P226" si="289">O233+O240+O247+O254+O261</f>
        <v>0</v>
      </c>
      <c r="P226" s="27">
        <f t="shared" si="289"/>
        <v>0</v>
      </c>
      <c r="Q226" s="27">
        <f t="shared" ref="Q226" si="290">Q233+Q240+Q247+Q254+Q261</f>
        <v>0</v>
      </c>
      <c r="R226" s="133"/>
      <c r="S226" s="133"/>
      <c r="T226" s="133"/>
      <c r="U226" s="133"/>
      <c r="V226" s="133"/>
      <c r="W226" s="133"/>
      <c r="X226" s="133"/>
      <c r="Y226" s="133"/>
      <c r="Z226" s="133"/>
      <c r="AA226" s="133"/>
      <c r="AB226" s="133"/>
      <c r="AC226" s="133"/>
    </row>
    <row r="227" spans="1:29" ht="28.5" customHeight="1" x14ac:dyDescent="0.2">
      <c r="A227" s="1" t="s">
        <v>120</v>
      </c>
      <c r="B227" s="174" t="s">
        <v>121</v>
      </c>
      <c r="C227" s="176" t="s">
        <v>122</v>
      </c>
      <c r="D227" s="177">
        <v>2019</v>
      </c>
      <c r="E227" s="177">
        <v>2027</v>
      </c>
      <c r="F227" s="185" t="s">
        <v>42</v>
      </c>
      <c r="G227" s="32" t="s">
        <v>28</v>
      </c>
      <c r="H227" s="20">
        <f>H228+H233</f>
        <v>0</v>
      </c>
      <c r="I227" s="21">
        <f t="shared" ref="I227:N227" si="291">I228+I233</f>
        <v>0</v>
      </c>
      <c r="J227" s="56">
        <f t="shared" si="291"/>
        <v>0</v>
      </c>
      <c r="K227" s="71">
        <f t="shared" si="291"/>
        <v>0</v>
      </c>
      <c r="L227" s="83">
        <f t="shared" si="291"/>
        <v>0</v>
      </c>
      <c r="M227" s="116">
        <f t="shared" si="291"/>
        <v>0</v>
      </c>
      <c r="N227" s="104">
        <f t="shared" si="291"/>
        <v>0</v>
      </c>
      <c r="O227" s="20">
        <f t="shared" ref="O227:P227" si="292">O228+O233</f>
        <v>0</v>
      </c>
      <c r="P227" s="20">
        <f t="shared" si="292"/>
        <v>0</v>
      </c>
      <c r="Q227" s="20">
        <f t="shared" ref="Q227" si="293">Q228+Q233</f>
        <v>0</v>
      </c>
      <c r="R227" s="132" t="s">
        <v>123</v>
      </c>
      <c r="S227" s="132" t="s">
        <v>44</v>
      </c>
      <c r="T227" s="131">
        <v>80</v>
      </c>
      <c r="U227" s="131">
        <v>80</v>
      </c>
      <c r="V227" s="131">
        <v>80</v>
      </c>
      <c r="W227" s="131">
        <v>75</v>
      </c>
      <c r="X227" s="131">
        <v>75</v>
      </c>
      <c r="Y227" s="131">
        <v>75</v>
      </c>
      <c r="Z227" s="131">
        <v>75</v>
      </c>
      <c r="AA227" s="131">
        <v>75</v>
      </c>
      <c r="AB227" s="131">
        <v>75</v>
      </c>
      <c r="AC227" s="131">
        <v>75</v>
      </c>
    </row>
    <row r="228" spans="1:29" ht="28.5" customHeight="1" x14ac:dyDescent="0.2">
      <c r="B228" s="174"/>
      <c r="C228" s="176"/>
      <c r="D228" s="178"/>
      <c r="E228" s="178"/>
      <c r="F228" s="186"/>
      <c r="G228" s="25" t="s">
        <v>30</v>
      </c>
      <c r="H228" s="23">
        <f>SUM(I228:Q228)</f>
        <v>0</v>
      </c>
      <c r="I228" s="24">
        <f t="shared" ref="I228:N228" si="294">I229+I230+I231+I232</f>
        <v>0</v>
      </c>
      <c r="J228" s="57">
        <f t="shared" si="294"/>
        <v>0</v>
      </c>
      <c r="K228" s="72">
        <f t="shared" si="294"/>
        <v>0</v>
      </c>
      <c r="L228" s="84">
        <f t="shared" si="294"/>
        <v>0</v>
      </c>
      <c r="M228" s="117">
        <f t="shared" si="294"/>
        <v>0</v>
      </c>
      <c r="N228" s="105">
        <f t="shared" si="294"/>
        <v>0</v>
      </c>
      <c r="O228" s="23">
        <f t="shared" ref="O228:P228" si="295">O229+O230+O231+O232</f>
        <v>0</v>
      </c>
      <c r="P228" s="23">
        <f t="shared" si="295"/>
        <v>0</v>
      </c>
      <c r="Q228" s="23">
        <f t="shared" ref="Q228" si="296">Q229+Q230+Q231+Q232</f>
        <v>0</v>
      </c>
      <c r="R228" s="132"/>
      <c r="S228" s="132"/>
      <c r="T228" s="141"/>
      <c r="U228" s="141"/>
      <c r="V228" s="141"/>
      <c r="W228" s="141"/>
      <c r="X228" s="141"/>
      <c r="Y228" s="141"/>
      <c r="Z228" s="141"/>
      <c r="AA228" s="141"/>
      <c r="AB228" s="141"/>
      <c r="AC228" s="141"/>
    </row>
    <row r="229" spans="1:29" ht="28.5" customHeight="1" x14ac:dyDescent="0.2">
      <c r="B229" s="174"/>
      <c r="C229" s="176"/>
      <c r="D229" s="178"/>
      <c r="E229" s="178"/>
      <c r="F229" s="186"/>
      <c r="G229" s="25" t="s">
        <v>31</v>
      </c>
      <c r="H229" s="23">
        <f>SUM(I229:Q229)</f>
        <v>0</v>
      </c>
      <c r="I229" s="24">
        <v>0</v>
      </c>
      <c r="J229" s="57">
        <v>0</v>
      </c>
      <c r="K229" s="72">
        <v>0</v>
      </c>
      <c r="L229" s="84">
        <v>0</v>
      </c>
      <c r="M229" s="117">
        <v>0</v>
      </c>
      <c r="N229" s="105">
        <v>0</v>
      </c>
      <c r="O229" s="23">
        <v>0</v>
      </c>
      <c r="P229" s="23">
        <v>0</v>
      </c>
      <c r="Q229" s="23">
        <v>0</v>
      </c>
      <c r="R229" s="132"/>
      <c r="S229" s="132"/>
      <c r="T229" s="141"/>
      <c r="U229" s="141"/>
      <c r="V229" s="141"/>
      <c r="W229" s="141"/>
      <c r="X229" s="141"/>
      <c r="Y229" s="141"/>
      <c r="Z229" s="141"/>
      <c r="AA229" s="141"/>
      <c r="AB229" s="141"/>
      <c r="AC229" s="141"/>
    </row>
    <row r="230" spans="1:29" ht="28.5" customHeight="1" x14ac:dyDescent="0.2">
      <c r="B230" s="174"/>
      <c r="C230" s="176"/>
      <c r="D230" s="178"/>
      <c r="E230" s="178"/>
      <c r="F230" s="186"/>
      <c r="G230" s="25" t="s">
        <v>32</v>
      </c>
      <c r="H230" s="23">
        <f t="shared" ref="H230" si="297">SUM(I230:O230)</f>
        <v>0</v>
      </c>
      <c r="I230" s="24">
        <v>0</v>
      </c>
      <c r="J230" s="57">
        <v>0</v>
      </c>
      <c r="K230" s="72">
        <v>0</v>
      </c>
      <c r="L230" s="84">
        <v>0</v>
      </c>
      <c r="M230" s="117">
        <v>0</v>
      </c>
      <c r="N230" s="105">
        <v>0</v>
      </c>
      <c r="O230" s="23">
        <v>0</v>
      </c>
      <c r="P230" s="23">
        <v>0</v>
      </c>
      <c r="Q230" s="23">
        <v>0</v>
      </c>
      <c r="R230" s="132"/>
      <c r="S230" s="132"/>
      <c r="T230" s="141"/>
      <c r="U230" s="141"/>
      <c r="V230" s="141"/>
      <c r="W230" s="141"/>
      <c r="X230" s="141"/>
      <c r="Y230" s="141"/>
      <c r="Z230" s="141"/>
      <c r="AA230" s="141"/>
      <c r="AB230" s="141"/>
      <c r="AC230" s="141"/>
    </row>
    <row r="231" spans="1:29" ht="28.5" customHeight="1" x14ac:dyDescent="0.2">
      <c r="B231" s="174"/>
      <c r="C231" s="176"/>
      <c r="D231" s="178"/>
      <c r="E231" s="178"/>
      <c r="F231" s="186"/>
      <c r="G231" s="25" t="s">
        <v>33</v>
      </c>
      <c r="H231" s="23">
        <f>SUM(I231:Q231)</f>
        <v>0</v>
      </c>
      <c r="I231" s="24">
        <v>0</v>
      </c>
      <c r="J231" s="57">
        <v>0</v>
      </c>
      <c r="K231" s="72">
        <v>0</v>
      </c>
      <c r="L231" s="84">
        <v>0</v>
      </c>
      <c r="M231" s="117">
        <v>0</v>
      </c>
      <c r="N231" s="105">
        <v>0</v>
      </c>
      <c r="O231" s="23">
        <v>0</v>
      </c>
      <c r="P231" s="23">
        <v>0</v>
      </c>
      <c r="Q231" s="23">
        <v>0</v>
      </c>
      <c r="R231" s="132"/>
      <c r="S231" s="132"/>
      <c r="T231" s="141"/>
      <c r="U231" s="141"/>
      <c r="V231" s="141"/>
      <c r="W231" s="141"/>
      <c r="X231" s="141"/>
      <c r="Y231" s="141"/>
      <c r="Z231" s="141"/>
      <c r="AA231" s="141"/>
      <c r="AB231" s="141"/>
      <c r="AC231" s="141"/>
    </row>
    <row r="232" spans="1:29" ht="28.5" customHeight="1" x14ac:dyDescent="0.2">
      <c r="B232" s="174"/>
      <c r="C232" s="176"/>
      <c r="D232" s="178"/>
      <c r="E232" s="178"/>
      <c r="F232" s="186"/>
      <c r="G232" s="25" t="s">
        <v>34</v>
      </c>
      <c r="H232" s="23">
        <f>SUM(I232:Q232)</f>
        <v>0</v>
      </c>
      <c r="I232" s="24">
        <v>0</v>
      </c>
      <c r="J232" s="57">
        <v>0</v>
      </c>
      <c r="K232" s="72">
        <v>0</v>
      </c>
      <c r="L232" s="84">
        <v>0</v>
      </c>
      <c r="M232" s="117">
        <v>0</v>
      </c>
      <c r="N232" s="105">
        <v>0</v>
      </c>
      <c r="O232" s="23">
        <v>0</v>
      </c>
      <c r="P232" s="23">
        <v>0</v>
      </c>
      <c r="Q232" s="23">
        <v>0</v>
      </c>
      <c r="R232" s="132"/>
      <c r="S232" s="132"/>
      <c r="T232" s="141"/>
      <c r="U232" s="141"/>
      <c r="V232" s="141"/>
      <c r="W232" s="141"/>
      <c r="X232" s="141"/>
      <c r="Y232" s="141"/>
      <c r="Z232" s="141"/>
      <c r="AA232" s="141"/>
      <c r="AB232" s="141"/>
      <c r="AC232" s="141"/>
    </row>
    <row r="233" spans="1:29" ht="28.5" customHeight="1" thickBot="1" x14ac:dyDescent="0.25">
      <c r="B233" s="182"/>
      <c r="C233" s="183"/>
      <c r="D233" s="179"/>
      <c r="E233" s="179"/>
      <c r="F233" s="187"/>
      <c r="G233" s="25" t="s">
        <v>35</v>
      </c>
      <c r="H233" s="27">
        <f>SUM(I233:Q233)</f>
        <v>0</v>
      </c>
      <c r="I233" s="24">
        <v>0</v>
      </c>
      <c r="J233" s="57">
        <v>0</v>
      </c>
      <c r="K233" s="72">
        <v>0</v>
      </c>
      <c r="L233" s="84">
        <v>0</v>
      </c>
      <c r="M233" s="117">
        <v>0</v>
      </c>
      <c r="N233" s="105">
        <v>0</v>
      </c>
      <c r="O233" s="23">
        <v>0</v>
      </c>
      <c r="P233" s="23">
        <v>0</v>
      </c>
      <c r="Q233" s="23">
        <v>0</v>
      </c>
      <c r="R233" s="158"/>
      <c r="S233" s="158"/>
      <c r="T233" s="142"/>
      <c r="U233" s="142"/>
      <c r="V233" s="142"/>
      <c r="W233" s="142"/>
      <c r="X233" s="142"/>
      <c r="Y233" s="142"/>
      <c r="Z233" s="142"/>
      <c r="AA233" s="142"/>
      <c r="AB233" s="142"/>
      <c r="AC233" s="142"/>
    </row>
    <row r="234" spans="1:29" ht="28.5" customHeight="1" x14ac:dyDescent="0.2">
      <c r="B234" s="221" t="s">
        <v>124</v>
      </c>
      <c r="C234" s="175" t="s">
        <v>125</v>
      </c>
      <c r="D234" s="177">
        <v>2019</v>
      </c>
      <c r="E234" s="177">
        <v>2027</v>
      </c>
      <c r="F234" s="185" t="s">
        <v>42</v>
      </c>
      <c r="G234" s="33" t="s">
        <v>28</v>
      </c>
      <c r="H234" s="20">
        <f>H235+H240</f>
        <v>0</v>
      </c>
      <c r="I234" s="35">
        <f t="shared" ref="I234:N234" si="298">I235+I240</f>
        <v>0</v>
      </c>
      <c r="J234" s="60">
        <f t="shared" si="298"/>
        <v>0</v>
      </c>
      <c r="K234" s="75">
        <f t="shared" si="298"/>
        <v>0</v>
      </c>
      <c r="L234" s="87">
        <f t="shared" si="298"/>
        <v>0</v>
      </c>
      <c r="M234" s="120">
        <f t="shared" si="298"/>
        <v>0</v>
      </c>
      <c r="N234" s="108">
        <f t="shared" si="298"/>
        <v>0</v>
      </c>
      <c r="O234" s="34">
        <f t="shared" ref="O234:P234" si="299">O235+O240</f>
        <v>0</v>
      </c>
      <c r="P234" s="34">
        <f t="shared" si="299"/>
        <v>0</v>
      </c>
      <c r="Q234" s="34">
        <f t="shared" ref="Q234" si="300">Q235+Q240</f>
        <v>0</v>
      </c>
      <c r="R234" s="137" t="s">
        <v>126</v>
      </c>
      <c r="S234" s="137" t="s">
        <v>127</v>
      </c>
      <c r="T234" s="137">
        <v>0</v>
      </c>
      <c r="U234" s="137">
        <v>0</v>
      </c>
      <c r="V234" s="137">
        <v>0</v>
      </c>
      <c r="W234" s="137">
        <v>0</v>
      </c>
      <c r="X234" s="137">
        <v>0</v>
      </c>
      <c r="Y234" s="137">
        <v>0</v>
      </c>
      <c r="Z234" s="137">
        <v>0</v>
      </c>
      <c r="AA234" s="137">
        <v>0</v>
      </c>
      <c r="AB234" s="137">
        <v>0</v>
      </c>
      <c r="AC234" s="137">
        <v>0</v>
      </c>
    </row>
    <row r="235" spans="1:29" ht="28.5" customHeight="1" x14ac:dyDescent="0.2">
      <c r="B235" s="174"/>
      <c r="C235" s="176"/>
      <c r="D235" s="178"/>
      <c r="E235" s="178"/>
      <c r="F235" s="186"/>
      <c r="G235" s="25" t="s">
        <v>30</v>
      </c>
      <c r="H235" s="23">
        <f>SUM(I235:Q235)</f>
        <v>0</v>
      </c>
      <c r="I235" s="24">
        <f t="shared" ref="I235:N235" si="301">I236+I237+I238+I239</f>
        <v>0</v>
      </c>
      <c r="J235" s="57">
        <f t="shared" si="301"/>
        <v>0</v>
      </c>
      <c r="K235" s="72">
        <f t="shared" si="301"/>
        <v>0</v>
      </c>
      <c r="L235" s="84">
        <f t="shared" si="301"/>
        <v>0</v>
      </c>
      <c r="M235" s="117">
        <f t="shared" si="301"/>
        <v>0</v>
      </c>
      <c r="N235" s="105">
        <f t="shared" si="301"/>
        <v>0</v>
      </c>
      <c r="O235" s="23">
        <f t="shared" ref="O235:P235" si="302">O236+O237+O238+O239</f>
        <v>0</v>
      </c>
      <c r="P235" s="23">
        <f t="shared" si="302"/>
        <v>0</v>
      </c>
      <c r="Q235" s="23">
        <f t="shared" ref="Q235" si="303">Q236+Q237+Q238+Q239</f>
        <v>0</v>
      </c>
      <c r="R235" s="143"/>
      <c r="S235" s="143"/>
      <c r="T235" s="143"/>
      <c r="U235" s="143"/>
      <c r="V235" s="143"/>
      <c r="W235" s="143"/>
      <c r="X235" s="143"/>
      <c r="Y235" s="143"/>
      <c r="Z235" s="143"/>
      <c r="AA235" s="143"/>
      <c r="AB235" s="143"/>
      <c r="AC235" s="143"/>
    </row>
    <row r="236" spans="1:29" ht="28.5" customHeight="1" x14ac:dyDescent="0.2">
      <c r="B236" s="174"/>
      <c r="C236" s="176"/>
      <c r="D236" s="178"/>
      <c r="E236" s="178"/>
      <c r="F236" s="186"/>
      <c r="G236" s="25" t="s">
        <v>31</v>
      </c>
      <c r="H236" s="23">
        <f>SUM(I236:Q236)</f>
        <v>0</v>
      </c>
      <c r="I236" s="24">
        <v>0</v>
      </c>
      <c r="J236" s="57">
        <v>0</v>
      </c>
      <c r="K236" s="72">
        <v>0</v>
      </c>
      <c r="L236" s="84">
        <v>0</v>
      </c>
      <c r="M236" s="117">
        <v>0</v>
      </c>
      <c r="N236" s="105">
        <v>0</v>
      </c>
      <c r="O236" s="23">
        <v>0</v>
      </c>
      <c r="P236" s="23">
        <v>0</v>
      </c>
      <c r="Q236" s="23">
        <v>0</v>
      </c>
      <c r="R236" s="143"/>
      <c r="S236" s="143"/>
      <c r="T236" s="143"/>
      <c r="U236" s="143"/>
      <c r="V236" s="143"/>
      <c r="W236" s="143"/>
      <c r="X236" s="143"/>
      <c r="Y236" s="143"/>
      <c r="Z236" s="143"/>
      <c r="AA236" s="143"/>
      <c r="AB236" s="143"/>
      <c r="AC236" s="143"/>
    </row>
    <row r="237" spans="1:29" ht="28.5" customHeight="1" x14ac:dyDescent="0.2">
      <c r="B237" s="174"/>
      <c r="C237" s="176"/>
      <c r="D237" s="178"/>
      <c r="E237" s="178"/>
      <c r="F237" s="186"/>
      <c r="G237" s="25" t="s">
        <v>32</v>
      </c>
      <c r="H237" s="23">
        <f t="shared" ref="H237" si="304">SUM(I237:O237)</f>
        <v>0</v>
      </c>
      <c r="I237" s="24">
        <v>0</v>
      </c>
      <c r="J237" s="57">
        <v>0</v>
      </c>
      <c r="K237" s="72">
        <v>0</v>
      </c>
      <c r="L237" s="84">
        <v>0</v>
      </c>
      <c r="M237" s="117">
        <v>0</v>
      </c>
      <c r="N237" s="105">
        <v>0</v>
      </c>
      <c r="O237" s="23">
        <v>0</v>
      </c>
      <c r="P237" s="23">
        <v>0</v>
      </c>
      <c r="Q237" s="23">
        <v>0</v>
      </c>
      <c r="R237" s="143"/>
      <c r="S237" s="143"/>
      <c r="T237" s="143"/>
      <c r="U237" s="143"/>
      <c r="V237" s="143"/>
      <c r="W237" s="143"/>
      <c r="X237" s="143"/>
      <c r="Y237" s="143"/>
      <c r="Z237" s="143"/>
      <c r="AA237" s="143"/>
      <c r="AB237" s="143"/>
      <c r="AC237" s="143"/>
    </row>
    <row r="238" spans="1:29" ht="28.5" customHeight="1" x14ac:dyDescent="0.2">
      <c r="B238" s="174"/>
      <c r="C238" s="176"/>
      <c r="D238" s="178"/>
      <c r="E238" s="178"/>
      <c r="F238" s="186"/>
      <c r="G238" s="25" t="s">
        <v>33</v>
      </c>
      <c r="H238" s="23">
        <f>SUM(I238:Q238)</f>
        <v>0</v>
      </c>
      <c r="I238" s="24">
        <v>0</v>
      </c>
      <c r="J238" s="57">
        <v>0</v>
      </c>
      <c r="K238" s="72">
        <v>0</v>
      </c>
      <c r="L238" s="84">
        <v>0</v>
      </c>
      <c r="M238" s="117">
        <v>0</v>
      </c>
      <c r="N238" s="105">
        <v>0</v>
      </c>
      <c r="O238" s="23">
        <v>0</v>
      </c>
      <c r="P238" s="23">
        <v>0</v>
      </c>
      <c r="Q238" s="23">
        <v>0</v>
      </c>
      <c r="R238" s="143"/>
      <c r="S238" s="143"/>
      <c r="T238" s="143"/>
      <c r="U238" s="143"/>
      <c r="V238" s="143"/>
      <c r="W238" s="143"/>
      <c r="X238" s="143"/>
      <c r="Y238" s="143"/>
      <c r="Z238" s="143"/>
      <c r="AA238" s="143"/>
      <c r="AB238" s="143"/>
      <c r="AC238" s="143"/>
    </row>
    <row r="239" spans="1:29" ht="28.5" customHeight="1" x14ac:dyDescent="0.2">
      <c r="B239" s="174"/>
      <c r="C239" s="176"/>
      <c r="D239" s="178"/>
      <c r="E239" s="178"/>
      <c r="F239" s="186"/>
      <c r="G239" s="25" t="s">
        <v>34</v>
      </c>
      <c r="H239" s="23">
        <f>SUM(I239:Q239)</f>
        <v>0</v>
      </c>
      <c r="I239" s="24">
        <v>0</v>
      </c>
      <c r="J239" s="57">
        <v>0</v>
      </c>
      <c r="K239" s="72">
        <v>0</v>
      </c>
      <c r="L239" s="84">
        <v>0</v>
      </c>
      <c r="M239" s="117">
        <v>0</v>
      </c>
      <c r="N239" s="105">
        <v>0</v>
      </c>
      <c r="O239" s="23">
        <v>0</v>
      </c>
      <c r="P239" s="23">
        <v>0</v>
      </c>
      <c r="Q239" s="23">
        <v>0</v>
      </c>
      <c r="R239" s="143"/>
      <c r="S239" s="143"/>
      <c r="T239" s="143"/>
      <c r="U239" s="143"/>
      <c r="V239" s="143"/>
      <c r="W239" s="143"/>
      <c r="X239" s="143"/>
      <c r="Y239" s="143"/>
      <c r="Z239" s="143"/>
      <c r="AA239" s="143"/>
      <c r="AB239" s="143"/>
      <c r="AC239" s="143"/>
    </row>
    <row r="240" spans="1:29" ht="28.5" customHeight="1" thickBot="1" x14ac:dyDescent="0.25">
      <c r="B240" s="182"/>
      <c r="C240" s="183"/>
      <c r="D240" s="179"/>
      <c r="E240" s="179"/>
      <c r="F240" s="187"/>
      <c r="G240" s="25" t="s">
        <v>35</v>
      </c>
      <c r="H240" s="27">
        <f>SUM(I240:Q240)</f>
        <v>0</v>
      </c>
      <c r="I240" s="24">
        <v>0</v>
      </c>
      <c r="J240" s="57">
        <v>0</v>
      </c>
      <c r="K240" s="72">
        <v>0</v>
      </c>
      <c r="L240" s="84">
        <v>0</v>
      </c>
      <c r="M240" s="117">
        <v>0</v>
      </c>
      <c r="N240" s="105">
        <v>0</v>
      </c>
      <c r="O240" s="23">
        <v>0</v>
      </c>
      <c r="P240" s="23">
        <v>0</v>
      </c>
      <c r="Q240" s="23">
        <v>0</v>
      </c>
      <c r="R240" s="144"/>
      <c r="S240" s="144"/>
      <c r="T240" s="144"/>
      <c r="U240" s="144"/>
      <c r="V240" s="144"/>
      <c r="W240" s="144"/>
      <c r="X240" s="144"/>
      <c r="Y240" s="144"/>
      <c r="Z240" s="144"/>
      <c r="AA240" s="144"/>
      <c r="AB240" s="144"/>
      <c r="AC240" s="144"/>
    </row>
    <row r="241" spans="1:29" ht="28.5" customHeight="1" x14ac:dyDescent="0.2">
      <c r="A241" s="1" t="s">
        <v>128</v>
      </c>
      <c r="B241" s="221" t="s">
        <v>129</v>
      </c>
      <c r="C241" s="175" t="s">
        <v>130</v>
      </c>
      <c r="D241" s="177">
        <v>2019</v>
      </c>
      <c r="E241" s="177">
        <v>2027</v>
      </c>
      <c r="F241" s="185" t="s">
        <v>42</v>
      </c>
      <c r="G241" s="33" t="s">
        <v>28</v>
      </c>
      <c r="H241" s="20">
        <f>H242+H247</f>
        <v>164801.91</v>
      </c>
      <c r="I241" s="35">
        <f t="shared" ref="I241:N241" si="305">I242+I247</f>
        <v>18255.129999999997</v>
      </c>
      <c r="J241" s="60">
        <f t="shared" si="305"/>
        <v>41836.36</v>
      </c>
      <c r="K241" s="75">
        <f t="shared" si="305"/>
        <v>48494.64</v>
      </c>
      <c r="L241" s="87">
        <f t="shared" si="305"/>
        <v>56215.78</v>
      </c>
      <c r="M241" s="120">
        <f t="shared" si="305"/>
        <v>0</v>
      </c>
      <c r="N241" s="108">
        <f t="shared" si="305"/>
        <v>0</v>
      </c>
      <c r="O241" s="34">
        <f t="shared" ref="O241:P241" si="306">O242+O247</f>
        <v>0</v>
      </c>
      <c r="P241" s="34">
        <f t="shared" si="306"/>
        <v>0</v>
      </c>
      <c r="Q241" s="34">
        <f t="shared" ref="Q241" si="307">Q242+Q247</f>
        <v>0</v>
      </c>
      <c r="R241" s="137" t="s">
        <v>131</v>
      </c>
      <c r="S241" s="137" t="s">
        <v>127</v>
      </c>
      <c r="T241" s="137">
        <v>2</v>
      </c>
      <c r="U241" s="137">
        <v>2</v>
      </c>
      <c r="V241" s="137">
        <v>2</v>
      </c>
      <c r="W241" s="137">
        <v>2</v>
      </c>
      <c r="X241" s="137">
        <v>2</v>
      </c>
      <c r="Y241" s="137">
        <v>2</v>
      </c>
      <c r="Z241" s="137">
        <v>2</v>
      </c>
      <c r="AA241" s="137">
        <v>2</v>
      </c>
      <c r="AB241" s="137">
        <v>2</v>
      </c>
      <c r="AC241" s="137">
        <v>2</v>
      </c>
    </row>
    <row r="242" spans="1:29" ht="28.5" customHeight="1" x14ac:dyDescent="0.2">
      <c r="B242" s="174"/>
      <c r="C242" s="176"/>
      <c r="D242" s="178"/>
      <c r="E242" s="178"/>
      <c r="F242" s="186"/>
      <c r="G242" s="25" t="s">
        <v>30</v>
      </c>
      <c r="H242" s="23">
        <f>SUM(I242:Q242)</f>
        <v>164801.91</v>
      </c>
      <c r="I242" s="24">
        <f t="shared" ref="I242:N242" si="308">I243+I244+I245+I246</f>
        <v>18255.129999999997</v>
      </c>
      <c r="J242" s="57">
        <f t="shared" si="308"/>
        <v>41836.36</v>
      </c>
      <c r="K242" s="72">
        <f t="shared" si="308"/>
        <v>48494.64</v>
      </c>
      <c r="L242" s="84">
        <f t="shared" si="308"/>
        <v>56215.78</v>
      </c>
      <c r="M242" s="117">
        <f t="shared" si="308"/>
        <v>0</v>
      </c>
      <c r="N242" s="105">
        <f t="shared" si="308"/>
        <v>0</v>
      </c>
      <c r="O242" s="23">
        <f t="shared" ref="O242:P242" si="309">O243+O244+O245+O246</f>
        <v>0</v>
      </c>
      <c r="P242" s="23">
        <f t="shared" si="309"/>
        <v>0</v>
      </c>
      <c r="Q242" s="23">
        <f t="shared" ref="Q242" si="310">Q243+Q244+Q245+Q246</f>
        <v>0</v>
      </c>
      <c r="R242" s="143"/>
      <c r="S242" s="143"/>
      <c r="T242" s="143"/>
      <c r="U242" s="143"/>
      <c r="V242" s="143"/>
      <c r="W242" s="143"/>
      <c r="X242" s="143"/>
      <c r="Y242" s="143"/>
      <c r="Z242" s="143"/>
      <c r="AA242" s="143"/>
      <c r="AB242" s="143"/>
      <c r="AC242" s="143"/>
    </row>
    <row r="243" spans="1:29" ht="28.5" customHeight="1" x14ac:dyDescent="0.2">
      <c r="B243" s="174"/>
      <c r="C243" s="176"/>
      <c r="D243" s="178"/>
      <c r="E243" s="178"/>
      <c r="F243" s="186"/>
      <c r="G243" s="25" t="s">
        <v>31</v>
      </c>
      <c r="H243" s="23">
        <f>SUM(I243:Q243)</f>
        <v>69371.19</v>
      </c>
      <c r="I243" s="24">
        <v>9958.67</v>
      </c>
      <c r="J243" s="57">
        <v>18200</v>
      </c>
      <c r="K243" s="72">
        <v>20590.02</v>
      </c>
      <c r="L243" s="84">
        <v>20622.5</v>
      </c>
      <c r="M243" s="117">
        <v>0</v>
      </c>
      <c r="N243" s="105">
        <v>0</v>
      </c>
      <c r="O243" s="23">
        <v>0</v>
      </c>
      <c r="P243" s="23">
        <v>0</v>
      </c>
      <c r="Q243" s="23">
        <v>0</v>
      </c>
      <c r="R243" s="143"/>
      <c r="S243" s="143"/>
      <c r="T243" s="143"/>
      <c r="U243" s="143"/>
      <c r="V243" s="143"/>
      <c r="W243" s="143"/>
      <c r="X243" s="143"/>
      <c r="Y243" s="143"/>
      <c r="Z243" s="143"/>
      <c r="AA243" s="143"/>
      <c r="AB243" s="143"/>
      <c r="AC243" s="143"/>
    </row>
    <row r="244" spans="1:29" ht="28.5" customHeight="1" x14ac:dyDescent="0.2">
      <c r="B244" s="174"/>
      <c r="C244" s="176"/>
      <c r="D244" s="178"/>
      <c r="E244" s="178"/>
      <c r="F244" s="186"/>
      <c r="G244" s="25" t="s">
        <v>32</v>
      </c>
      <c r="H244" s="23">
        <f t="shared" ref="H244" si="311">SUM(I244:O244)</f>
        <v>0</v>
      </c>
      <c r="I244" s="24">
        <v>0</v>
      </c>
      <c r="J244" s="57">
        <v>0</v>
      </c>
      <c r="K244" s="72">
        <v>0</v>
      </c>
      <c r="L244" s="84">
        <v>0</v>
      </c>
      <c r="M244" s="117">
        <v>0</v>
      </c>
      <c r="N244" s="105">
        <v>0</v>
      </c>
      <c r="O244" s="23">
        <v>0</v>
      </c>
      <c r="P244" s="23">
        <v>0</v>
      </c>
      <c r="Q244" s="23">
        <v>0</v>
      </c>
      <c r="R244" s="143"/>
      <c r="S244" s="143"/>
      <c r="T244" s="143"/>
      <c r="U244" s="143"/>
      <c r="V244" s="143"/>
      <c r="W244" s="143"/>
      <c r="X244" s="143"/>
      <c r="Y244" s="143"/>
      <c r="Z244" s="143"/>
      <c r="AA244" s="143"/>
      <c r="AB244" s="143"/>
      <c r="AC244" s="143"/>
    </row>
    <row r="245" spans="1:29" ht="28.5" customHeight="1" x14ac:dyDescent="0.2">
      <c r="B245" s="174"/>
      <c r="C245" s="176"/>
      <c r="D245" s="178"/>
      <c r="E245" s="178"/>
      <c r="F245" s="186"/>
      <c r="G245" s="25" t="s">
        <v>33</v>
      </c>
      <c r="H245" s="23">
        <f>SUM(I245:Q245)</f>
        <v>95430.720000000001</v>
      </c>
      <c r="I245" s="24">
        <v>8296.4599999999991</v>
      </c>
      <c r="J245" s="57">
        <v>23636.36</v>
      </c>
      <c r="K245" s="72">
        <v>27904.62</v>
      </c>
      <c r="L245" s="84">
        <v>35593.279999999999</v>
      </c>
      <c r="M245" s="117">
        <v>0</v>
      </c>
      <c r="N245" s="105">
        <v>0</v>
      </c>
      <c r="O245" s="23">
        <v>0</v>
      </c>
      <c r="P245" s="23">
        <v>0</v>
      </c>
      <c r="Q245" s="23">
        <v>0</v>
      </c>
      <c r="R245" s="143"/>
      <c r="S245" s="143"/>
      <c r="T245" s="143"/>
      <c r="U245" s="143"/>
      <c r="V245" s="143"/>
      <c r="W245" s="143"/>
      <c r="X245" s="143"/>
      <c r="Y245" s="143"/>
      <c r="Z245" s="143"/>
      <c r="AA245" s="143"/>
      <c r="AB245" s="143"/>
      <c r="AC245" s="143"/>
    </row>
    <row r="246" spans="1:29" ht="28.5" customHeight="1" x14ac:dyDescent="0.2">
      <c r="B246" s="174"/>
      <c r="C246" s="176"/>
      <c r="D246" s="178"/>
      <c r="E246" s="178"/>
      <c r="F246" s="186"/>
      <c r="G246" s="25" t="s">
        <v>34</v>
      </c>
      <c r="H246" s="23">
        <f>SUM(I246:Q246)</f>
        <v>0</v>
      </c>
      <c r="I246" s="24">
        <v>0</v>
      </c>
      <c r="J246" s="57">
        <v>0</v>
      </c>
      <c r="K246" s="72">
        <v>0</v>
      </c>
      <c r="L246" s="84">
        <v>0</v>
      </c>
      <c r="M246" s="117">
        <v>0</v>
      </c>
      <c r="N246" s="105">
        <v>0</v>
      </c>
      <c r="O246" s="23">
        <v>0</v>
      </c>
      <c r="P246" s="23">
        <v>0</v>
      </c>
      <c r="Q246" s="23">
        <v>0</v>
      </c>
      <c r="R246" s="143"/>
      <c r="S246" s="143"/>
      <c r="T246" s="143"/>
      <c r="U246" s="143"/>
      <c r="V246" s="143"/>
      <c r="W246" s="143"/>
      <c r="X246" s="143"/>
      <c r="Y246" s="143"/>
      <c r="Z246" s="143"/>
      <c r="AA246" s="143"/>
      <c r="AB246" s="143"/>
      <c r="AC246" s="143"/>
    </row>
    <row r="247" spans="1:29" ht="28.5" customHeight="1" thickBot="1" x14ac:dyDescent="0.25">
      <c r="B247" s="182"/>
      <c r="C247" s="183"/>
      <c r="D247" s="179"/>
      <c r="E247" s="179"/>
      <c r="F247" s="187"/>
      <c r="G247" s="25" t="s">
        <v>35</v>
      </c>
      <c r="H247" s="27">
        <f>SUM(I247:Q247)</f>
        <v>0</v>
      </c>
      <c r="I247" s="24">
        <v>0</v>
      </c>
      <c r="J247" s="57">
        <v>0</v>
      </c>
      <c r="K247" s="72">
        <v>0</v>
      </c>
      <c r="L247" s="84">
        <v>0</v>
      </c>
      <c r="M247" s="117">
        <v>0</v>
      </c>
      <c r="N247" s="105">
        <v>0</v>
      </c>
      <c r="O247" s="23">
        <v>0</v>
      </c>
      <c r="P247" s="23">
        <v>0</v>
      </c>
      <c r="Q247" s="23">
        <v>0</v>
      </c>
      <c r="R247" s="144"/>
      <c r="S247" s="144"/>
      <c r="T247" s="144"/>
      <c r="U247" s="144"/>
      <c r="V247" s="144"/>
      <c r="W247" s="144"/>
      <c r="X247" s="144"/>
      <c r="Y247" s="144"/>
      <c r="Z247" s="144"/>
      <c r="AA247" s="144"/>
      <c r="AB247" s="144"/>
      <c r="AC247" s="144"/>
    </row>
    <row r="248" spans="1:29" ht="28.5" customHeight="1" x14ac:dyDescent="0.2">
      <c r="B248" s="221" t="s">
        <v>132</v>
      </c>
      <c r="C248" s="175" t="s">
        <v>133</v>
      </c>
      <c r="D248" s="177">
        <v>2019</v>
      </c>
      <c r="E248" s="177">
        <v>2027</v>
      </c>
      <c r="F248" s="185" t="s">
        <v>42</v>
      </c>
      <c r="G248" s="33" t="s">
        <v>28</v>
      </c>
      <c r="H248" s="20">
        <f>H249+H254</f>
        <v>1768</v>
      </c>
      <c r="I248" s="35">
        <f t="shared" ref="I248:N248" si="312">I249+I254</f>
        <v>1768</v>
      </c>
      <c r="J248" s="60">
        <f t="shared" si="312"/>
        <v>0</v>
      </c>
      <c r="K248" s="75">
        <f t="shared" si="312"/>
        <v>0</v>
      </c>
      <c r="L248" s="87">
        <f t="shared" si="312"/>
        <v>0</v>
      </c>
      <c r="M248" s="120">
        <f t="shared" si="312"/>
        <v>0</v>
      </c>
      <c r="N248" s="108">
        <f t="shared" si="312"/>
        <v>0</v>
      </c>
      <c r="O248" s="34">
        <f t="shared" ref="O248:P248" si="313">O249+O254</f>
        <v>0</v>
      </c>
      <c r="P248" s="34">
        <f t="shared" si="313"/>
        <v>0</v>
      </c>
      <c r="Q248" s="34">
        <f t="shared" ref="Q248" si="314">Q249+Q254</f>
        <v>0</v>
      </c>
      <c r="R248" s="137" t="s">
        <v>134</v>
      </c>
      <c r="S248" s="137" t="s">
        <v>57</v>
      </c>
      <c r="T248" s="137">
        <v>4</v>
      </c>
      <c r="U248" s="137">
        <v>4</v>
      </c>
      <c r="V248" s="137">
        <v>4</v>
      </c>
      <c r="W248" s="137">
        <v>4</v>
      </c>
      <c r="X248" s="137">
        <v>4</v>
      </c>
      <c r="Y248" s="137">
        <v>4</v>
      </c>
      <c r="Z248" s="137">
        <v>4</v>
      </c>
      <c r="AA248" s="137">
        <v>4</v>
      </c>
      <c r="AB248" s="137">
        <v>4</v>
      </c>
      <c r="AC248" s="137">
        <v>4</v>
      </c>
    </row>
    <row r="249" spans="1:29" ht="28.5" customHeight="1" x14ac:dyDescent="0.2">
      <c r="B249" s="174"/>
      <c r="C249" s="176"/>
      <c r="D249" s="178"/>
      <c r="E249" s="178"/>
      <c r="F249" s="186"/>
      <c r="G249" s="25" t="s">
        <v>30</v>
      </c>
      <c r="H249" s="23">
        <f>SUM(I249:Q249)</f>
        <v>1768</v>
      </c>
      <c r="I249" s="24">
        <f t="shared" ref="I249:N249" si="315">I250+I251+I252+I253</f>
        <v>1768</v>
      </c>
      <c r="J249" s="57">
        <f t="shared" si="315"/>
        <v>0</v>
      </c>
      <c r="K249" s="72">
        <f t="shared" si="315"/>
        <v>0</v>
      </c>
      <c r="L249" s="84">
        <f t="shared" si="315"/>
        <v>0</v>
      </c>
      <c r="M249" s="117">
        <f t="shared" si="315"/>
        <v>0</v>
      </c>
      <c r="N249" s="105">
        <f t="shared" si="315"/>
        <v>0</v>
      </c>
      <c r="O249" s="23">
        <f t="shared" ref="O249:P249" si="316">O250+O251+O252+O253</f>
        <v>0</v>
      </c>
      <c r="P249" s="23">
        <f t="shared" si="316"/>
        <v>0</v>
      </c>
      <c r="Q249" s="23">
        <f t="shared" ref="Q249" si="317">Q250+Q251+Q252+Q253</f>
        <v>0</v>
      </c>
      <c r="R249" s="143"/>
      <c r="S249" s="143"/>
      <c r="T249" s="143"/>
      <c r="U249" s="143"/>
      <c r="V249" s="143"/>
      <c r="W249" s="143"/>
      <c r="X249" s="143"/>
      <c r="Y249" s="143"/>
      <c r="Z249" s="143"/>
      <c r="AA249" s="143"/>
      <c r="AB249" s="143"/>
      <c r="AC249" s="143"/>
    </row>
    <row r="250" spans="1:29" ht="28.5" customHeight="1" x14ac:dyDescent="0.2">
      <c r="B250" s="174"/>
      <c r="C250" s="176"/>
      <c r="D250" s="178"/>
      <c r="E250" s="178"/>
      <c r="F250" s="186"/>
      <c r="G250" s="25" t="s">
        <v>31</v>
      </c>
      <c r="H250" s="23">
        <f>SUM(I250:Q250)</f>
        <v>1768</v>
      </c>
      <c r="I250" s="24">
        <v>1768</v>
      </c>
      <c r="J250" s="57">
        <v>0</v>
      </c>
      <c r="K250" s="72">
        <v>0</v>
      </c>
      <c r="L250" s="84">
        <v>0</v>
      </c>
      <c r="M250" s="117">
        <v>0</v>
      </c>
      <c r="N250" s="105">
        <v>0</v>
      </c>
      <c r="O250" s="23">
        <v>0</v>
      </c>
      <c r="P250" s="23">
        <v>0</v>
      </c>
      <c r="Q250" s="23">
        <v>0</v>
      </c>
      <c r="R250" s="143"/>
      <c r="S250" s="143"/>
      <c r="T250" s="143"/>
      <c r="U250" s="143"/>
      <c r="V250" s="143"/>
      <c r="W250" s="143"/>
      <c r="X250" s="143"/>
      <c r="Y250" s="143"/>
      <c r="Z250" s="143"/>
      <c r="AA250" s="143"/>
      <c r="AB250" s="143"/>
      <c r="AC250" s="143"/>
    </row>
    <row r="251" spans="1:29" ht="28.5" customHeight="1" x14ac:dyDescent="0.2">
      <c r="B251" s="174"/>
      <c r="C251" s="176"/>
      <c r="D251" s="178"/>
      <c r="E251" s="178"/>
      <c r="F251" s="186"/>
      <c r="G251" s="25" t="s">
        <v>32</v>
      </c>
      <c r="H251" s="23">
        <f t="shared" ref="H251" si="318">SUM(I251:O251)</f>
        <v>0</v>
      </c>
      <c r="I251" s="24">
        <v>0</v>
      </c>
      <c r="J251" s="57">
        <v>0</v>
      </c>
      <c r="K251" s="72">
        <v>0</v>
      </c>
      <c r="L251" s="84">
        <v>0</v>
      </c>
      <c r="M251" s="117">
        <v>0</v>
      </c>
      <c r="N251" s="105">
        <v>0</v>
      </c>
      <c r="O251" s="23">
        <v>0</v>
      </c>
      <c r="P251" s="23">
        <v>0</v>
      </c>
      <c r="Q251" s="23">
        <v>0</v>
      </c>
      <c r="R251" s="143"/>
      <c r="S251" s="143"/>
      <c r="T251" s="143"/>
      <c r="U251" s="143"/>
      <c r="V251" s="143"/>
      <c r="W251" s="143"/>
      <c r="X251" s="143"/>
      <c r="Y251" s="143"/>
      <c r="Z251" s="143"/>
      <c r="AA251" s="143"/>
      <c r="AB251" s="143"/>
      <c r="AC251" s="143"/>
    </row>
    <row r="252" spans="1:29" ht="28.5" customHeight="1" x14ac:dyDescent="0.2">
      <c r="B252" s="174"/>
      <c r="C252" s="176"/>
      <c r="D252" s="178"/>
      <c r="E252" s="178"/>
      <c r="F252" s="186"/>
      <c r="G252" s="25" t="s">
        <v>33</v>
      </c>
      <c r="H252" s="23">
        <f>SUM(I252:Q252)</f>
        <v>0</v>
      </c>
      <c r="I252" s="24">
        <v>0</v>
      </c>
      <c r="J252" s="57">
        <v>0</v>
      </c>
      <c r="K252" s="72">
        <v>0</v>
      </c>
      <c r="L252" s="84">
        <v>0</v>
      </c>
      <c r="M252" s="117">
        <v>0</v>
      </c>
      <c r="N252" s="105">
        <v>0</v>
      </c>
      <c r="O252" s="23">
        <v>0</v>
      </c>
      <c r="P252" s="23">
        <v>0</v>
      </c>
      <c r="Q252" s="23">
        <v>0</v>
      </c>
      <c r="R252" s="143"/>
      <c r="S252" s="143"/>
      <c r="T252" s="143"/>
      <c r="U252" s="143"/>
      <c r="V252" s="143"/>
      <c r="W252" s="143"/>
      <c r="X252" s="143"/>
      <c r="Y252" s="143"/>
      <c r="Z252" s="143"/>
      <c r="AA252" s="143"/>
      <c r="AB252" s="143"/>
      <c r="AC252" s="143"/>
    </row>
    <row r="253" spans="1:29" ht="28.5" customHeight="1" x14ac:dyDescent="0.2">
      <c r="B253" s="174"/>
      <c r="C253" s="176"/>
      <c r="D253" s="178"/>
      <c r="E253" s="178"/>
      <c r="F253" s="186"/>
      <c r="G253" s="25" t="s">
        <v>34</v>
      </c>
      <c r="H253" s="23">
        <f>SUM(I253:Q253)</f>
        <v>0</v>
      </c>
      <c r="I253" s="24">
        <v>0</v>
      </c>
      <c r="J253" s="57">
        <v>0</v>
      </c>
      <c r="K253" s="72">
        <v>0</v>
      </c>
      <c r="L253" s="84">
        <v>0</v>
      </c>
      <c r="M253" s="117">
        <v>0</v>
      </c>
      <c r="N253" s="105">
        <v>0</v>
      </c>
      <c r="O253" s="23">
        <v>0</v>
      </c>
      <c r="P253" s="23">
        <v>0</v>
      </c>
      <c r="Q253" s="23">
        <v>0</v>
      </c>
      <c r="R253" s="143"/>
      <c r="S253" s="143"/>
      <c r="T253" s="143"/>
      <c r="U253" s="143"/>
      <c r="V253" s="143"/>
      <c r="W253" s="143"/>
      <c r="X253" s="143"/>
      <c r="Y253" s="143"/>
      <c r="Z253" s="143"/>
      <c r="AA253" s="143"/>
      <c r="AB253" s="143"/>
      <c r="AC253" s="143"/>
    </row>
    <row r="254" spans="1:29" ht="28.5" customHeight="1" thickBot="1" x14ac:dyDescent="0.25">
      <c r="B254" s="182"/>
      <c r="C254" s="183"/>
      <c r="D254" s="179"/>
      <c r="E254" s="179"/>
      <c r="F254" s="187"/>
      <c r="G254" s="25" t="s">
        <v>35</v>
      </c>
      <c r="H254" s="27">
        <f>SUM(I254:Q254)</f>
        <v>0</v>
      </c>
      <c r="I254" s="24">
        <v>0</v>
      </c>
      <c r="J254" s="57">
        <v>0</v>
      </c>
      <c r="K254" s="72">
        <v>0</v>
      </c>
      <c r="L254" s="84">
        <v>0</v>
      </c>
      <c r="M254" s="117">
        <v>0</v>
      </c>
      <c r="N254" s="105">
        <v>0</v>
      </c>
      <c r="O254" s="23">
        <v>0</v>
      </c>
      <c r="P254" s="23">
        <v>0</v>
      </c>
      <c r="Q254" s="23">
        <v>0</v>
      </c>
      <c r="R254" s="144"/>
      <c r="S254" s="144"/>
      <c r="T254" s="144"/>
      <c r="U254" s="144"/>
      <c r="V254" s="144"/>
      <c r="W254" s="144"/>
      <c r="X254" s="144"/>
      <c r="Y254" s="144"/>
      <c r="Z254" s="144"/>
      <c r="AA254" s="144"/>
      <c r="AB254" s="144"/>
      <c r="AC254" s="144"/>
    </row>
    <row r="255" spans="1:29" ht="28.5" customHeight="1" x14ac:dyDescent="0.2">
      <c r="A255" s="1" t="s">
        <v>135</v>
      </c>
      <c r="B255" s="221" t="s">
        <v>136</v>
      </c>
      <c r="C255" s="175" t="s">
        <v>137</v>
      </c>
      <c r="D255" s="177">
        <v>2019</v>
      </c>
      <c r="E255" s="177">
        <v>2027</v>
      </c>
      <c r="F255" s="176" t="s">
        <v>42</v>
      </c>
      <c r="G255" s="33" t="s">
        <v>28</v>
      </c>
      <c r="H255" s="20">
        <f>H256+H261</f>
        <v>0</v>
      </c>
      <c r="I255" s="35">
        <f t="shared" ref="I255:N255" si="319">I256+I261</f>
        <v>0</v>
      </c>
      <c r="J255" s="60">
        <f t="shared" si="319"/>
        <v>0</v>
      </c>
      <c r="K255" s="75">
        <f t="shared" si="319"/>
        <v>0</v>
      </c>
      <c r="L255" s="87">
        <f t="shared" si="319"/>
        <v>0</v>
      </c>
      <c r="M255" s="120">
        <f t="shared" si="319"/>
        <v>0</v>
      </c>
      <c r="N255" s="108">
        <f t="shared" si="319"/>
        <v>0</v>
      </c>
      <c r="O255" s="34">
        <f t="shared" ref="O255:P255" si="320">O256+O261</f>
        <v>0</v>
      </c>
      <c r="P255" s="34">
        <f t="shared" si="320"/>
        <v>0</v>
      </c>
      <c r="Q255" s="34">
        <f t="shared" ref="Q255" si="321">Q256+Q261</f>
        <v>0</v>
      </c>
      <c r="R255" s="137" t="s">
        <v>138</v>
      </c>
      <c r="S255" s="137" t="s">
        <v>44</v>
      </c>
      <c r="T255" s="129">
        <v>80</v>
      </c>
      <c r="U255" s="129">
        <v>80</v>
      </c>
      <c r="V255" s="129">
        <v>80</v>
      </c>
      <c r="W255" s="129">
        <v>70</v>
      </c>
      <c r="X255" s="129">
        <v>60</v>
      </c>
      <c r="Y255" s="129">
        <v>60</v>
      </c>
      <c r="Z255" s="129">
        <v>60</v>
      </c>
      <c r="AA255" s="129">
        <v>60</v>
      </c>
      <c r="AB255" s="129">
        <v>60</v>
      </c>
      <c r="AC255" s="129">
        <v>60</v>
      </c>
    </row>
    <row r="256" spans="1:29" ht="28.5" customHeight="1" x14ac:dyDescent="0.2">
      <c r="B256" s="174"/>
      <c r="C256" s="222"/>
      <c r="D256" s="178"/>
      <c r="E256" s="178"/>
      <c r="F256" s="180"/>
      <c r="G256" s="25" t="s">
        <v>30</v>
      </c>
      <c r="H256" s="23">
        <f>SUM(I256:Q256)</f>
        <v>0</v>
      </c>
      <c r="I256" s="24">
        <f t="shared" ref="I256:N256" si="322">I257+I258+I259+I260</f>
        <v>0</v>
      </c>
      <c r="J256" s="57">
        <f t="shared" si="322"/>
        <v>0</v>
      </c>
      <c r="K256" s="72">
        <f t="shared" si="322"/>
        <v>0</v>
      </c>
      <c r="L256" s="84">
        <f t="shared" si="322"/>
        <v>0</v>
      </c>
      <c r="M256" s="117">
        <f t="shared" si="322"/>
        <v>0</v>
      </c>
      <c r="N256" s="105">
        <f t="shared" si="322"/>
        <v>0</v>
      </c>
      <c r="O256" s="23">
        <f t="shared" ref="O256:P256" si="323">O257+O258+O259+O260</f>
        <v>0</v>
      </c>
      <c r="P256" s="23">
        <f t="shared" si="323"/>
        <v>0</v>
      </c>
      <c r="Q256" s="23">
        <f t="shared" ref="Q256" si="324">Q257+Q258+Q259+Q260</f>
        <v>0</v>
      </c>
      <c r="R256" s="132"/>
      <c r="S256" s="132"/>
      <c r="T256" s="130"/>
      <c r="U256" s="130"/>
      <c r="V256" s="130"/>
      <c r="W256" s="130"/>
      <c r="X256" s="130"/>
      <c r="Y256" s="130"/>
      <c r="Z256" s="130"/>
      <c r="AA256" s="130"/>
      <c r="AB256" s="130"/>
      <c r="AC256" s="130"/>
    </row>
    <row r="257" spans="1:29" ht="28.5" customHeight="1" x14ac:dyDescent="0.2">
      <c r="B257" s="174"/>
      <c r="C257" s="222"/>
      <c r="D257" s="178"/>
      <c r="E257" s="178"/>
      <c r="F257" s="180"/>
      <c r="G257" s="25" t="s">
        <v>31</v>
      </c>
      <c r="H257" s="23">
        <f>SUM(I257:Q257)</f>
        <v>0</v>
      </c>
      <c r="I257" s="24">
        <v>0</v>
      </c>
      <c r="J257" s="57">
        <v>0</v>
      </c>
      <c r="K257" s="72">
        <v>0</v>
      </c>
      <c r="L257" s="84">
        <v>0</v>
      </c>
      <c r="M257" s="117">
        <v>0</v>
      </c>
      <c r="N257" s="105">
        <v>0</v>
      </c>
      <c r="O257" s="23">
        <v>0</v>
      </c>
      <c r="P257" s="23">
        <v>0</v>
      </c>
      <c r="Q257" s="23">
        <v>0</v>
      </c>
      <c r="R257" s="132"/>
      <c r="S257" s="132"/>
      <c r="T257" s="130"/>
      <c r="U257" s="130"/>
      <c r="V257" s="130"/>
      <c r="W257" s="130"/>
      <c r="X257" s="130"/>
      <c r="Y257" s="130"/>
      <c r="Z257" s="130"/>
      <c r="AA257" s="130"/>
      <c r="AB257" s="130"/>
      <c r="AC257" s="130"/>
    </row>
    <row r="258" spans="1:29" ht="28.5" customHeight="1" x14ac:dyDescent="0.2">
      <c r="B258" s="174"/>
      <c r="C258" s="222"/>
      <c r="D258" s="178"/>
      <c r="E258" s="178"/>
      <c r="F258" s="180"/>
      <c r="G258" s="25" t="s">
        <v>32</v>
      </c>
      <c r="H258" s="23">
        <f t="shared" ref="H258" si="325">SUM(I258:O258)</f>
        <v>0</v>
      </c>
      <c r="I258" s="24">
        <v>0</v>
      </c>
      <c r="J258" s="57">
        <v>0</v>
      </c>
      <c r="K258" s="72">
        <v>0</v>
      </c>
      <c r="L258" s="84">
        <v>0</v>
      </c>
      <c r="M258" s="117">
        <v>0</v>
      </c>
      <c r="N258" s="105">
        <v>0</v>
      </c>
      <c r="O258" s="23">
        <v>0</v>
      </c>
      <c r="P258" s="23">
        <v>0</v>
      </c>
      <c r="Q258" s="23">
        <v>0</v>
      </c>
      <c r="R258" s="132"/>
      <c r="S258" s="132"/>
      <c r="T258" s="130"/>
      <c r="U258" s="130"/>
      <c r="V258" s="130"/>
      <c r="W258" s="130"/>
      <c r="X258" s="130"/>
      <c r="Y258" s="130"/>
      <c r="Z258" s="130"/>
      <c r="AA258" s="130"/>
      <c r="AB258" s="130"/>
      <c r="AC258" s="130"/>
    </row>
    <row r="259" spans="1:29" ht="28.5" customHeight="1" x14ac:dyDescent="0.2">
      <c r="B259" s="174"/>
      <c r="C259" s="222"/>
      <c r="D259" s="178"/>
      <c r="E259" s="178"/>
      <c r="F259" s="180"/>
      <c r="G259" s="25" t="s">
        <v>33</v>
      </c>
      <c r="H259" s="23">
        <f>SUM(I259:Q259)</f>
        <v>0</v>
      </c>
      <c r="I259" s="24">
        <v>0</v>
      </c>
      <c r="J259" s="57">
        <v>0</v>
      </c>
      <c r="K259" s="72">
        <v>0</v>
      </c>
      <c r="L259" s="84">
        <v>0</v>
      </c>
      <c r="M259" s="117">
        <v>0</v>
      </c>
      <c r="N259" s="105">
        <v>0</v>
      </c>
      <c r="O259" s="23">
        <v>0</v>
      </c>
      <c r="P259" s="23">
        <v>0</v>
      </c>
      <c r="Q259" s="23">
        <v>0</v>
      </c>
      <c r="R259" s="132"/>
      <c r="S259" s="132"/>
      <c r="T259" s="130"/>
      <c r="U259" s="130"/>
      <c r="V259" s="130"/>
      <c r="W259" s="130"/>
      <c r="X259" s="130"/>
      <c r="Y259" s="130"/>
      <c r="Z259" s="130"/>
      <c r="AA259" s="130"/>
      <c r="AB259" s="130"/>
      <c r="AC259" s="130"/>
    </row>
    <row r="260" spans="1:29" ht="28.5" customHeight="1" x14ac:dyDescent="0.2">
      <c r="B260" s="174"/>
      <c r="C260" s="222"/>
      <c r="D260" s="178"/>
      <c r="E260" s="178"/>
      <c r="F260" s="180"/>
      <c r="G260" s="25" t="s">
        <v>34</v>
      </c>
      <c r="H260" s="23">
        <f>SUM(I260:Q260)</f>
        <v>0</v>
      </c>
      <c r="I260" s="24">
        <v>0</v>
      </c>
      <c r="J260" s="57">
        <v>0</v>
      </c>
      <c r="K260" s="72">
        <v>0</v>
      </c>
      <c r="L260" s="84">
        <v>0</v>
      </c>
      <c r="M260" s="117">
        <v>0</v>
      </c>
      <c r="N260" s="105">
        <v>0</v>
      </c>
      <c r="O260" s="23">
        <v>0</v>
      </c>
      <c r="P260" s="23">
        <v>0</v>
      </c>
      <c r="Q260" s="23">
        <v>0</v>
      </c>
      <c r="R260" s="132"/>
      <c r="S260" s="132"/>
      <c r="T260" s="130"/>
      <c r="U260" s="130"/>
      <c r="V260" s="130"/>
      <c r="W260" s="130"/>
      <c r="X260" s="130"/>
      <c r="Y260" s="130"/>
      <c r="Z260" s="130"/>
      <c r="AA260" s="130"/>
      <c r="AB260" s="130"/>
      <c r="AC260" s="130"/>
    </row>
    <row r="261" spans="1:29" ht="28.5" customHeight="1" thickBot="1" x14ac:dyDescent="0.25">
      <c r="B261" s="174"/>
      <c r="C261" s="222"/>
      <c r="D261" s="179"/>
      <c r="E261" s="179"/>
      <c r="F261" s="181"/>
      <c r="G261" s="36" t="s">
        <v>35</v>
      </c>
      <c r="H261" s="27">
        <f>SUM(I261:Q261)</f>
        <v>0</v>
      </c>
      <c r="I261" s="38">
        <v>0</v>
      </c>
      <c r="J261" s="61">
        <v>0</v>
      </c>
      <c r="K261" s="76">
        <v>0</v>
      </c>
      <c r="L261" s="88">
        <v>0</v>
      </c>
      <c r="M261" s="121">
        <v>0</v>
      </c>
      <c r="N261" s="109">
        <v>0</v>
      </c>
      <c r="O261" s="37">
        <v>0</v>
      </c>
      <c r="P261" s="37">
        <v>0</v>
      </c>
      <c r="Q261" s="37">
        <v>0</v>
      </c>
      <c r="R261" s="132"/>
      <c r="S261" s="133"/>
      <c r="T261" s="130"/>
      <c r="U261" s="130"/>
      <c r="V261" s="130"/>
      <c r="W261" s="130"/>
      <c r="X261" s="130"/>
      <c r="Y261" s="130"/>
      <c r="Z261" s="130"/>
      <c r="AA261" s="130"/>
      <c r="AB261" s="130"/>
      <c r="AC261" s="130"/>
    </row>
    <row r="262" spans="1:29" ht="28.5" customHeight="1" x14ac:dyDescent="0.2">
      <c r="B262" s="209" t="s">
        <v>139</v>
      </c>
      <c r="C262" s="212" t="s">
        <v>140</v>
      </c>
      <c r="D262" s="213"/>
      <c r="E262" s="213"/>
      <c r="F262" s="214"/>
      <c r="G262" s="29" t="s">
        <v>28</v>
      </c>
      <c r="H262" s="20">
        <f>H263+H268</f>
        <v>4558570.83</v>
      </c>
      <c r="I262" s="31">
        <f t="shared" ref="I262:N262" si="326">I263+I268</f>
        <v>350348.11</v>
      </c>
      <c r="J262" s="59">
        <f t="shared" si="326"/>
        <v>527001.92000000004</v>
      </c>
      <c r="K262" s="74">
        <f t="shared" si="326"/>
        <v>548961.43000000005</v>
      </c>
      <c r="L262" s="86">
        <f t="shared" si="326"/>
        <v>406294.15</v>
      </c>
      <c r="M262" s="119">
        <f t="shared" si="326"/>
        <v>919935.39999999991</v>
      </c>
      <c r="N262" s="107">
        <f t="shared" si="326"/>
        <v>809885.33</v>
      </c>
      <c r="O262" s="30">
        <f t="shared" ref="O262:P262" si="327">O263+O268</f>
        <v>996144.49</v>
      </c>
      <c r="P262" s="30">
        <f t="shared" si="327"/>
        <v>0</v>
      </c>
      <c r="Q262" s="30">
        <f t="shared" ref="Q262" si="328">Q263+Q268</f>
        <v>0</v>
      </c>
      <c r="R262" s="131" t="s">
        <v>29</v>
      </c>
      <c r="S262" s="131" t="s">
        <v>29</v>
      </c>
      <c r="T262" s="131" t="s">
        <v>29</v>
      </c>
      <c r="U262" s="131" t="s">
        <v>29</v>
      </c>
      <c r="V262" s="131" t="s">
        <v>29</v>
      </c>
      <c r="W262" s="131" t="s">
        <v>29</v>
      </c>
      <c r="X262" s="131" t="s">
        <v>29</v>
      </c>
      <c r="Y262" s="131" t="s">
        <v>29</v>
      </c>
      <c r="Z262" s="131" t="s">
        <v>29</v>
      </c>
      <c r="AA262" s="131" t="s">
        <v>29</v>
      </c>
      <c r="AB262" s="131" t="s">
        <v>29</v>
      </c>
      <c r="AC262" s="131" t="s">
        <v>29</v>
      </c>
    </row>
    <row r="263" spans="1:29" ht="28.5" customHeight="1" x14ac:dyDescent="0.2">
      <c r="B263" s="210"/>
      <c r="C263" s="215"/>
      <c r="D263" s="216"/>
      <c r="E263" s="216"/>
      <c r="F263" s="217"/>
      <c r="G263" s="25" t="s">
        <v>30</v>
      </c>
      <c r="H263" s="23">
        <f>SUM(I263:Q263)</f>
        <v>2056360.29</v>
      </c>
      <c r="I263" s="24">
        <f t="shared" ref="I263:N263" si="329">I264+I265+I266+I267</f>
        <v>350348.11</v>
      </c>
      <c r="J263" s="57">
        <f t="shared" si="329"/>
        <v>527001.92000000004</v>
      </c>
      <c r="K263" s="72">
        <f t="shared" si="329"/>
        <v>548961.43000000005</v>
      </c>
      <c r="L263" s="84">
        <f t="shared" si="329"/>
        <v>406294.15</v>
      </c>
      <c r="M263" s="117">
        <f t="shared" si="329"/>
        <v>109964.08</v>
      </c>
      <c r="N263" s="105">
        <f t="shared" si="329"/>
        <v>8390.6</v>
      </c>
      <c r="O263" s="23">
        <f t="shared" ref="O263:P263" si="330">O264+O265+O266+O267</f>
        <v>105400</v>
      </c>
      <c r="P263" s="23">
        <f t="shared" si="330"/>
        <v>0</v>
      </c>
      <c r="Q263" s="23">
        <f t="shared" ref="Q263" si="331">Q264+Q265+Q266+Q267</f>
        <v>0</v>
      </c>
      <c r="R263" s="132"/>
      <c r="S263" s="132"/>
      <c r="T263" s="132"/>
      <c r="U263" s="132"/>
      <c r="V263" s="132"/>
      <c r="W263" s="132"/>
      <c r="X263" s="132"/>
      <c r="Y263" s="132"/>
      <c r="Z263" s="132"/>
      <c r="AA263" s="132"/>
      <c r="AB263" s="132"/>
      <c r="AC263" s="132"/>
    </row>
    <row r="264" spans="1:29" ht="28.5" customHeight="1" x14ac:dyDescent="0.2">
      <c r="B264" s="210"/>
      <c r="C264" s="215"/>
      <c r="D264" s="216"/>
      <c r="E264" s="216"/>
      <c r="F264" s="217"/>
      <c r="G264" s="25" t="s">
        <v>31</v>
      </c>
      <c r="H264" s="23">
        <f>SUM(I264:Q264)</f>
        <v>2056360.29</v>
      </c>
      <c r="I264" s="24">
        <f t="shared" ref="I264:N268" si="332">I271+I278+I285</f>
        <v>350348.11</v>
      </c>
      <c r="J264" s="57">
        <f t="shared" si="332"/>
        <v>527001.92000000004</v>
      </c>
      <c r="K264" s="72">
        <f t="shared" si="332"/>
        <v>548961.43000000005</v>
      </c>
      <c r="L264" s="84">
        <f t="shared" si="332"/>
        <v>406294.15</v>
      </c>
      <c r="M264" s="117">
        <f t="shared" si="332"/>
        <v>109964.08</v>
      </c>
      <c r="N264" s="105">
        <f t="shared" si="332"/>
        <v>8390.6</v>
      </c>
      <c r="O264" s="23">
        <f t="shared" ref="O264:P264" si="333">O271+O278+O285</f>
        <v>105400</v>
      </c>
      <c r="P264" s="23">
        <f t="shared" si="333"/>
        <v>0</v>
      </c>
      <c r="Q264" s="23">
        <f t="shared" ref="Q264" si="334">Q271+Q278+Q285</f>
        <v>0</v>
      </c>
      <c r="R264" s="132"/>
      <c r="S264" s="132"/>
      <c r="T264" s="132"/>
      <c r="U264" s="132"/>
      <c r="V264" s="132"/>
      <c r="W264" s="132"/>
      <c r="X264" s="132"/>
      <c r="Y264" s="132"/>
      <c r="Z264" s="132"/>
      <c r="AA264" s="132"/>
      <c r="AB264" s="132"/>
      <c r="AC264" s="132"/>
    </row>
    <row r="265" spans="1:29" ht="28.5" customHeight="1" x14ac:dyDescent="0.2">
      <c r="B265" s="210"/>
      <c r="C265" s="215"/>
      <c r="D265" s="216"/>
      <c r="E265" s="216"/>
      <c r="F265" s="217"/>
      <c r="G265" s="25" t="s">
        <v>32</v>
      </c>
      <c r="H265" s="23">
        <f t="shared" ref="H265" si="335">SUM(I265:O265)</f>
        <v>0</v>
      </c>
      <c r="I265" s="24">
        <f t="shared" si="332"/>
        <v>0</v>
      </c>
      <c r="J265" s="57">
        <f t="shared" si="332"/>
        <v>0</v>
      </c>
      <c r="K265" s="72">
        <f t="shared" si="332"/>
        <v>0</v>
      </c>
      <c r="L265" s="84">
        <f t="shared" si="332"/>
        <v>0</v>
      </c>
      <c r="M265" s="117">
        <f t="shared" si="332"/>
        <v>0</v>
      </c>
      <c r="N265" s="105">
        <f t="shared" si="332"/>
        <v>0</v>
      </c>
      <c r="O265" s="23">
        <f t="shared" ref="O265:P265" si="336">O272+O279+O286</f>
        <v>0</v>
      </c>
      <c r="P265" s="23">
        <f t="shared" si="336"/>
        <v>0</v>
      </c>
      <c r="Q265" s="23">
        <f t="shared" ref="Q265" si="337">Q272+Q279+Q286</f>
        <v>0</v>
      </c>
      <c r="R265" s="132"/>
      <c r="S265" s="132"/>
      <c r="T265" s="132"/>
      <c r="U265" s="132"/>
      <c r="V265" s="132"/>
      <c r="W265" s="132"/>
      <c r="X265" s="132"/>
      <c r="Y265" s="132"/>
      <c r="Z265" s="132"/>
      <c r="AA265" s="132"/>
      <c r="AB265" s="132"/>
      <c r="AC265" s="132"/>
    </row>
    <row r="266" spans="1:29" ht="28.5" customHeight="1" x14ac:dyDescent="0.2">
      <c r="B266" s="210"/>
      <c r="C266" s="215"/>
      <c r="D266" s="216"/>
      <c r="E266" s="216"/>
      <c r="F266" s="217"/>
      <c r="G266" s="25" t="s">
        <v>33</v>
      </c>
      <c r="H266" s="23">
        <f>SUM(I266:Q266)</f>
        <v>0</v>
      </c>
      <c r="I266" s="24">
        <f t="shared" si="332"/>
        <v>0</v>
      </c>
      <c r="J266" s="57">
        <f t="shared" si="332"/>
        <v>0</v>
      </c>
      <c r="K266" s="72">
        <f t="shared" si="332"/>
        <v>0</v>
      </c>
      <c r="L266" s="84">
        <f t="shared" si="332"/>
        <v>0</v>
      </c>
      <c r="M266" s="117">
        <f t="shared" si="332"/>
        <v>0</v>
      </c>
      <c r="N266" s="105">
        <f t="shared" si="332"/>
        <v>0</v>
      </c>
      <c r="O266" s="23">
        <f t="shared" ref="O266:P266" si="338">O273+O280+O287</f>
        <v>0</v>
      </c>
      <c r="P266" s="23">
        <f t="shared" si="338"/>
        <v>0</v>
      </c>
      <c r="Q266" s="23">
        <f t="shared" ref="Q266" si="339">Q273+Q280+Q287</f>
        <v>0</v>
      </c>
      <c r="R266" s="132"/>
      <c r="S266" s="132"/>
      <c r="T266" s="132"/>
      <c r="U266" s="132"/>
      <c r="V266" s="132"/>
      <c r="W266" s="132"/>
      <c r="X266" s="132"/>
      <c r="Y266" s="132"/>
      <c r="Z266" s="132"/>
      <c r="AA266" s="132"/>
      <c r="AB266" s="132"/>
      <c r="AC266" s="132"/>
    </row>
    <row r="267" spans="1:29" ht="28.5" customHeight="1" x14ac:dyDescent="0.2">
      <c r="B267" s="210"/>
      <c r="C267" s="215"/>
      <c r="D267" s="216"/>
      <c r="E267" s="216"/>
      <c r="F267" s="217"/>
      <c r="G267" s="25" t="s">
        <v>34</v>
      </c>
      <c r="H267" s="23">
        <f>SUM(I267:Q267)</f>
        <v>0</v>
      </c>
      <c r="I267" s="24">
        <f t="shared" si="332"/>
        <v>0</v>
      </c>
      <c r="J267" s="57">
        <f t="shared" si="332"/>
        <v>0</v>
      </c>
      <c r="K267" s="72">
        <f t="shared" si="332"/>
        <v>0</v>
      </c>
      <c r="L267" s="84">
        <f t="shared" si="332"/>
        <v>0</v>
      </c>
      <c r="M267" s="117">
        <f t="shared" si="332"/>
        <v>0</v>
      </c>
      <c r="N267" s="105">
        <f t="shared" si="332"/>
        <v>0</v>
      </c>
      <c r="O267" s="23">
        <f t="shared" ref="O267:P267" si="340">O274+O281+O288</f>
        <v>0</v>
      </c>
      <c r="P267" s="23">
        <f t="shared" si="340"/>
        <v>0</v>
      </c>
      <c r="Q267" s="23">
        <f t="shared" ref="Q267" si="341">Q274+Q281+Q288</f>
        <v>0</v>
      </c>
      <c r="R267" s="132"/>
      <c r="S267" s="132"/>
      <c r="T267" s="132"/>
      <c r="U267" s="132"/>
      <c r="V267" s="132"/>
      <c r="W267" s="132"/>
      <c r="X267" s="132"/>
      <c r="Y267" s="132"/>
      <c r="Z267" s="132"/>
      <c r="AA267" s="132"/>
      <c r="AB267" s="132"/>
      <c r="AC267" s="132"/>
    </row>
    <row r="268" spans="1:29" ht="28.5" customHeight="1" thickBot="1" x14ac:dyDescent="0.25">
      <c r="B268" s="211"/>
      <c r="C268" s="218"/>
      <c r="D268" s="219"/>
      <c r="E268" s="219"/>
      <c r="F268" s="220"/>
      <c r="G268" s="26" t="s">
        <v>35</v>
      </c>
      <c r="H268" s="27">
        <f>SUM(I268:Q268)</f>
        <v>2502210.54</v>
      </c>
      <c r="I268" s="28">
        <f t="shared" si="332"/>
        <v>0</v>
      </c>
      <c r="J268" s="58">
        <f t="shared" si="332"/>
        <v>0</v>
      </c>
      <c r="K268" s="73">
        <f t="shared" si="332"/>
        <v>0</v>
      </c>
      <c r="L268" s="85">
        <f t="shared" si="332"/>
        <v>0</v>
      </c>
      <c r="M268" s="118">
        <f t="shared" si="332"/>
        <v>809971.32</v>
      </c>
      <c r="N268" s="106">
        <f t="shared" si="332"/>
        <v>801494.73</v>
      </c>
      <c r="O268" s="27">
        <f t="shared" ref="O268:P268" si="342">O275+O282+O289</f>
        <v>890744.49</v>
      </c>
      <c r="P268" s="27">
        <f t="shared" si="342"/>
        <v>0</v>
      </c>
      <c r="Q268" s="27">
        <f t="shared" ref="Q268" si="343">Q275+Q282+Q289</f>
        <v>0</v>
      </c>
      <c r="R268" s="133"/>
      <c r="S268" s="133"/>
      <c r="T268" s="133"/>
      <c r="U268" s="133"/>
      <c r="V268" s="133"/>
      <c r="W268" s="133"/>
      <c r="X268" s="133"/>
      <c r="Y268" s="133"/>
      <c r="Z268" s="133"/>
      <c r="AA268" s="133"/>
      <c r="AB268" s="133"/>
      <c r="AC268" s="133"/>
    </row>
    <row r="269" spans="1:29" ht="28.5" customHeight="1" x14ac:dyDescent="0.2">
      <c r="A269" s="1" t="s">
        <v>141</v>
      </c>
      <c r="B269" s="205" t="s">
        <v>142</v>
      </c>
      <c r="C269" s="176" t="s">
        <v>143</v>
      </c>
      <c r="D269" s="177">
        <v>2019</v>
      </c>
      <c r="E269" s="177">
        <v>2027</v>
      </c>
      <c r="F269" s="176" t="s">
        <v>42</v>
      </c>
      <c r="G269" s="32" t="s">
        <v>28</v>
      </c>
      <c r="H269" s="20">
        <f>H270+H275</f>
        <v>0</v>
      </c>
      <c r="I269" s="21">
        <f t="shared" ref="I269:N269" si="344">I270+I275</f>
        <v>0</v>
      </c>
      <c r="J269" s="56">
        <f t="shared" si="344"/>
        <v>0</v>
      </c>
      <c r="K269" s="71">
        <f t="shared" si="344"/>
        <v>0</v>
      </c>
      <c r="L269" s="83">
        <f t="shared" si="344"/>
        <v>0</v>
      </c>
      <c r="M269" s="116">
        <f t="shared" si="344"/>
        <v>0</v>
      </c>
      <c r="N269" s="104">
        <f t="shared" si="344"/>
        <v>0</v>
      </c>
      <c r="O269" s="20">
        <f t="shared" ref="O269:P269" si="345">O270+O275</f>
        <v>0</v>
      </c>
      <c r="P269" s="20">
        <f t="shared" si="345"/>
        <v>0</v>
      </c>
      <c r="Q269" s="20">
        <f t="shared" ref="Q269" si="346">Q270+Q275</f>
        <v>0</v>
      </c>
      <c r="R269" s="206" t="s">
        <v>144</v>
      </c>
      <c r="S269" s="132" t="s">
        <v>127</v>
      </c>
      <c r="T269" s="129">
        <v>0</v>
      </c>
      <c r="U269" s="129">
        <v>0</v>
      </c>
      <c r="V269" s="129">
        <v>0</v>
      </c>
      <c r="W269" s="129">
        <v>0</v>
      </c>
      <c r="X269" s="129">
        <v>0</v>
      </c>
      <c r="Y269" s="129">
        <v>0</v>
      </c>
      <c r="Z269" s="129">
        <v>0</v>
      </c>
      <c r="AA269" s="129">
        <v>0</v>
      </c>
      <c r="AB269" s="129">
        <v>0</v>
      </c>
      <c r="AC269" s="129">
        <v>0</v>
      </c>
    </row>
    <row r="270" spans="1:29" ht="28.5" customHeight="1" x14ac:dyDescent="0.2">
      <c r="B270" s="174"/>
      <c r="C270" s="176"/>
      <c r="D270" s="178"/>
      <c r="E270" s="178"/>
      <c r="F270" s="180"/>
      <c r="G270" s="25" t="s">
        <v>30</v>
      </c>
      <c r="H270" s="23">
        <f>SUM(I270:Q270)</f>
        <v>0</v>
      </c>
      <c r="I270" s="24">
        <f t="shared" ref="I270:N270" si="347">I271+I272+I273+I274</f>
        <v>0</v>
      </c>
      <c r="J270" s="57">
        <f t="shared" si="347"/>
        <v>0</v>
      </c>
      <c r="K270" s="72">
        <f t="shared" si="347"/>
        <v>0</v>
      </c>
      <c r="L270" s="84">
        <f t="shared" si="347"/>
        <v>0</v>
      </c>
      <c r="M270" s="117">
        <f t="shared" si="347"/>
        <v>0</v>
      </c>
      <c r="N270" s="105">
        <f t="shared" si="347"/>
        <v>0</v>
      </c>
      <c r="O270" s="23">
        <f t="shared" ref="O270:P270" si="348">O271+O272+O273+O274</f>
        <v>0</v>
      </c>
      <c r="P270" s="23">
        <f t="shared" si="348"/>
        <v>0</v>
      </c>
      <c r="Q270" s="23">
        <f t="shared" ref="Q270" si="349">Q271+Q272+Q273+Q274</f>
        <v>0</v>
      </c>
      <c r="R270" s="206"/>
      <c r="S270" s="132"/>
      <c r="T270" s="130"/>
      <c r="U270" s="130"/>
      <c r="V270" s="130"/>
      <c r="W270" s="130"/>
      <c r="X270" s="130"/>
      <c r="Y270" s="130"/>
      <c r="Z270" s="130"/>
      <c r="AA270" s="130"/>
      <c r="AB270" s="130"/>
      <c r="AC270" s="130"/>
    </row>
    <row r="271" spans="1:29" ht="28.5" customHeight="1" x14ac:dyDescent="0.2">
      <c r="B271" s="174"/>
      <c r="C271" s="176"/>
      <c r="D271" s="178"/>
      <c r="E271" s="178"/>
      <c r="F271" s="180"/>
      <c r="G271" s="25" t="s">
        <v>31</v>
      </c>
      <c r="H271" s="23">
        <f>SUM(I271:Q271)</f>
        <v>0</v>
      </c>
      <c r="I271" s="24">
        <v>0</v>
      </c>
      <c r="J271" s="57">
        <v>0</v>
      </c>
      <c r="K271" s="72">
        <v>0</v>
      </c>
      <c r="L271" s="84">
        <v>0</v>
      </c>
      <c r="M271" s="117">
        <v>0</v>
      </c>
      <c r="N271" s="105">
        <v>0</v>
      </c>
      <c r="O271" s="23">
        <v>0</v>
      </c>
      <c r="P271" s="23">
        <v>0</v>
      </c>
      <c r="Q271" s="23">
        <v>0</v>
      </c>
      <c r="R271" s="206"/>
      <c r="S271" s="132"/>
      <c r="T271" s="130"/>
      <c r="U271" s="130"/>
      <c r="V271" s="130"/>
      <c r="W271" s="130"/>
      <c r="X271" s="130"/>
      <c r="Y271" s="130"/>
      <c r="Z271" s="130"/>
      <c r="AA271" s="130"/>
      <c r="AB271" s="130"/>
      <c r="AC271" s="130"/>
    </row>
    <row r="272" spans="1:29" ht="28.5" customHeight="1" x14ac:dyDescent="0.2">
      <c r="B272" s="174"/>
      <c r="C272" s="176"/>
      <c r="D272" s="178"/>
      <c r="E272" s="178"/>
      <c r="F272" s="180"/>
      <c r="G272" s="25" t="s">
        <v>32</v>
      </c>
      <c r="H272" s="23">
        <f t="shared" ref="H272" si="350">SUM(I272:O272)</f>
        <v>0</v>
      </c>
      <c r="I272" s="24">
        <v>0</v>
      </c>
      <c r="J272" s="57">
        <v>0</v>
      </c>
      <c r="K272" s="72">
        <v>0</v>
      </c>
      <c r="L272" s="84">
        <v>0</v>
      </c>
      <c r="M272" s="117">
        <v>0</v>
      </c>
      <c r="N272" s="105">
        <v>0</v>
      </c>
      <c r="O272" s="23">
        <v>0</v>
      </c>
      <c r="P272" s="23">
        <v>0</v>
      </c>
      <c r="Q272" s="23">
        <v>0</v>
      </c>
      <c r="R272" s="206"/>
      <c r="S272" s="132"/>
      <c r="T272" s="130"/>
      <c r="U272" s="130"/>
      <c r="V272" s="130"/>
      <c r="W272" s="130"/>
      <c r="X272" s="130"/>
      <c r="Y272" s="130"/>
      <c r="Z272" s="130"/>
      <c r="AA272" s="130"/>
      <c r="AB272" s="130"/>
      <c r="AC272" s="130"/>
    </row>
    <row r="273" spans="1:29" ht="28.5" customHeight="1" x14ac:dyDescent="0.2">
      <c r="B273" s="174"/>
      <c r="C273" s="176"/>
      <c r="D273" s="178"/>
      <c r="E273" s="178"/>
      <c r="F273" s="180"/>
      <c r="G273" s="25" t="s">
        <v>33</v>
      </c>
      <c r="H273" s="23">
        <f>SUM(I273:Q273)</f>
        <v>0</v>
      </c>
      <c r="I273" s="24">
        <v>0</v>
      </c>
      <c r="J273" s="57">
        <v>0</v>
      </c>
      <c r="K273" s="72">
        <v>0</v>
      </c>
      <c r="L273" s="84">
        <v>0</v>
      </c>
      <c r="M273" s="117">
        <v>0</v>
      </c>
      <c r="N273" s="105">
        <v>0</v>
      </c>
      <c r="O273" s="23">
        <v>0</v>
      </c>
      <c r="P273" s="23">
        <v>0</v>
      </c>
      <c r="Q273" s="23">
        <v>0</v>
      </c>
      <c r="R273" s="206"/>
      <c r="S273" s="132"/>
      <c r="T273" s="130"/>
      <c r="U273" s="130"/>
      <c r="V273" s="130"/>
      <c r="W273" s="130"/>
      <c r="X273" s="130"/>
      <c r="Y273" s="130"/>
      <c r="Z273" s="130"/>
      <c r="AA273" s="130"/>
      <c r="AB273" s="130"/>
      <c r="AC273" s="130"/>
    </row>
    <row r="274" spans="1:29" ht="28.5" customHeight="1" x14ac:dyDescent="0.2">
      <c r="B274" s="174"/>
      <c r="C274" s="176"/>
      <c r="D274" s="178"/>
      <c r="E274" s="178"/>
      <c r="F274" s="180"/>
      <c r="G274" s="25" t="s">
        <v>34</v>
      </c>
      <c r="H274" s="23">
        <f>SUM(I274:Q274)</f>
        <v>0</v>
      </c>
      <c r="I274" s="24">
        <v>0</v>
      </c>
      <c r="J274" s="57">
        <v>0</v>
      </c>
      <c r="K274" s="72">
        <v>0</v>
      </c>
      <c r="L274" s="84">
        <v>0</v>
      </c>
      <c r="M274" s="117">
        <v>0</v>
      </c>
      <c r="N274" s="105">
        <v>0</v>
      </c>
      <c r="O274" s="23">
        <v>0</v>
      </c>
      <c r="P274" s="23">
        <v>0</v>
      </c>
      <c r="Q274" s="23">
        <v>0</v>
      </c>
      <c r="R274" s="206"/>
      <c r="S274" s="132"/>
      <c r="T274" s="130"/>
      <c r="U274" s="130"/>
      <c r="V274" s="130"/>
      <c r="W274" s="130"/>
      <c r="X274" s="130"/>
      <c r="Y274" s="130"/>
      <c r="Z274" s="130"/>
      <c r="AA274" s="130"/>
      <c r="AB274" s="130"/>
      <c r="AC274" s="130"/>
    </row>
    <row r="275" spans="1:29" ht="28.5" customHeight="1" x14ac:dyDescent="0.2">
      <c r="B275" s="174"/>
      <c r="C275" s="176"/>
      <c r="D275" s="179"/>
      <c r="E275" s="179"/>
      <c r="F275" s="181"/>
      <c r="G275" s="25" t="s">
        <v>35</v>
      </c>
      <c r="H275" s="23">
        <f>SUM(I275:Q275)</f>
        <v>0</v>
      </c>
      <c r="I275" s="24">
        <v>0</v>
      </c>
      <c r="J275" s="57">
        <v>0</v>
      </c>
      <c r="K275" s="72">
        <v>0</v>
      </c>
      <c r="L275" s="84">
        <v>0</v>
      </c>
      <c r="M275" s="117">
        <v>0</v>
      </c>
      <c r="N275" s="105">
        <v>0</v>
      </c>
      <c r="O275" s="23">
        <v>0</v>
      </c>
      <c r="P275" s="23">
        <v>0</v>
      </c>
      <c r="Q275" s="23">
        <v>0</v>
      </c>
      <c r="R275" s="207"/>
      <c r="S275" s="158"/>
      <c r="T275" s="130"/>
      <c r="U275" s="130"/>
      <c r="V275" s="130"/>
      <c r="W275" s="130"/>
      <c r="X275" s="130"/>
      <c r="Y275" s="130"/>
      <c r="Z275" s="130"/>
      <c r="AA275" s="130"/>
      <c r="AB275" s="130"/>
      <c r="AC275" s="130"/>
    </row>
    <row r="276" spans="1:29" ht="28.5" customHeight="1" x14ac:dyDescent="0.2">
      <c r="A276" s="1" t="s">
        <v>145</v>
      </c>
      <c r="B276" s="184" t="s">
        <v>146</v>
      </c>
      <c r="C276" s="175" t="s">
        <v>147</v>
      </c>
      <c r="D276" s="177">
        <v>2019</v>
      </c>
      <c r="E276" s="177">
        <v>2027</v>
      </c>
      <c r="F276" s="176" t="s">
        <v>42</v>
      </c>
      <c r="G276" s="33" t="s">
        <v>28</v>
      </c>
      <c r="H276" s="20">
        <f>H277+H282</f>
        <v>0</v>
      </c>
      <c r="I276" s="35">
        <f t="shared" ref="I276:N276" si="351">I277+I282</f>
        <v>0</v>
      </c>
      <c r="J276" s="60">
        <f t="shared" si="351"/>
        <v>0</v>
      </c>
      <c r="K276" s="75">
        <f t="shared" si="351"/>
        <v>0</v>
      </c>
      <c r="L276" s="87">
        <f t="shared" si="351"/>
        <v>0</v>
      </c>
      <c r="M276" s="120">
        <f t="shared" si="351"/>
        <v>0</v>
      </c>
      <c r="N276" s="108">
        <f t="shared" si="351"/>
        <v>0</v>
      </c>
      <c r="O276" s="34">
        <f t="shared" ref="O276:P276" si="352">O277+O282</f>
        <v>0</v>
      </c>
      <c r="P276" s="34">
        <f t="shared" si="352"/>
        <v>0</v>
      </c>
      <c r="Q276" s="34">
        <f t="shared" ref="Q276" si="353">Q277+Q282</f>
        <v>0</v>
      </c>
      <c r="R276" s="137" t="s">
        <v>148</v>
      </c>
      <c r="S276" s="137" t="s">
        <v>57</v>
      </c>
      <c r="T276" s="129">
        <v>140</v>
      </c>
      <c r="U276" s="129">
        <v>140</v>
      </c>
      <c r="V276" s="129">
        <v>140</v>
      </c>
      <c r="W276" s="129">
        <v>135</v>
      </c>
      <c r="X276" s="129">
        <v>135</v>
      </c>
      <c r="Y276" s="129">
        <v>135</v>
      </c>
      <c r="Z276" s="129">
        <v>135</v>
      </c>
      <c r="AA276" s="129">
        <v>135</v>
      </c>
      <c r="AB276" s="129">
        <v>135</v>
      </c>
      <c r="AC276" s="129">
        <v>135</v>
      </c>
    </row>
    <row r="277" spans="1:29" ht="28.5" customHeight="1" x14ac:dyDescent="0.2">
      <c r="B277" s="174"/>
      <c r="C277" s="176"/>
      <c r="D277" s="178"/>
      <c r="E277" s="178"/>
      <c r="F277" s="180"/>
      <c r="G277" s="25" t="s">
        <v>30</v>
      </c>
      <c r="H277" s="23">
        <f>SUM(I277:Q277)</f>
        <v>0</v>
      </c>
      <c r="I277" s="24">
        <f t="shared" ref="I277:N277" si="354">I278+I279+I280+I281</f>
        <v>0</v>
      </c>
      <c r="J277" s="57">
        <f t="shared" si="354"/>
        <v>0</v>
      </c>
      <c r="K277" s="72">
        <f t="shared" si="354"/>
        <v>0</v>
      </c>
      <c r="L277" s="84">
        <f t="shared" si="354"/>
        <v>0</v>
      </c>
      <c r="M277" s="117">
        <f t="shared" si="354"/>
        <v>0</v>
      </c>
      <c r="N277" s="105">
        <f t="shared" si="354"/>
        <v>0</v>
      </c>
      <c r="O277" s="23">
        <f t="shared" ref="O277:P277" si="355">O278+O279+O280+O281</f>
        <v>0</v>
      </c>
      <c r="P277" s="23">
        <f t="shared" si="355"/>
        <v>0</v>
      </c>
      <c r="Q277" s="23">
        <f t="shared" ref="Q277" si="356">Q278+Q279+Q280+Q281</f>
        <v>0</v>
      </c>
      <c r="R277" s="132"/>
      <c r="S277" s="132"/>
      <c r="T277" s="130"/>
      <c r="U277" s="130"/>
      <c r="V277" s="130"/>
      <c r="W277" s="130"/>
      <c r="X277" s="130"/>
      <c r="Y277" s="130"/>
      <c r="Z277" s="130"/>
      <c r="AA277" s="130"/>
      <c r="AB277" s="130"/>
      <c r="AC277" s="130"/>
    </row>
    <row r="278" spans="1:29" ht="28.5" customHeight="1" x14ac:dyDescent="0.2">
      <c r="B278" s="174"/>
      <c r="C278" s="176"/>
      <c r="D278" s="178"/>
      <c r="E278" s="178"/>
      <c r="F278" s="180"/>
      <c r="G278" s="25" t="s">
        <v>31</v>
      </c>
      <c r="H278" s="23">
        <f>SUM(I278:Q278)</f>
        <v>0</v>
      </c>
      <c r="I278" s="24">
        <v>0</v>
      </c>
      <c r="J278" s="57">
        <v>0</v>
      </c>
      <c r="K278" s="72">
        <v>0</v>
      </c>
      <c r="L278" s="84">
        <v>0</v>
      </c>
      <c r="M278" s="117">
        <v>0</v>
      </c>
      <c r="N278" s="105">
        <v>0</v>
      </c>
      <c r="O278" s="23">
        <v>0</v>
      </c>
      <c r="P278" s="23">
        <v>0</v>
      </c>
      <c r="Q278" s="23">
        <v>0</v>
      </c>
      <c r="R278" s="132"/>
      <c r="S278" s="132"/>
      <c r="T278" s="130"/>
      <c r="U278" s="130"/>
      <c r="V278" s="130"/>
      <c r="W278" s="130"/>
      <c r="X278" s="130"/>
      <c r="Y278" s="130"/>
      <c r="Z278" s="130"/>
      <c r="AA278" s="130"/>
      <c r="AB278" s="130"/>
      <c r="AC278" s="130"/>
    </row>
    <row r="279" spans="1:29" ht="28.5" customHeight="1" x14ac:dyDescent="0.2">
      <c r="B279" s="174"/>
      <c r="C279" s="176"/>
      <c r="D279" s="178"/>
      <c r="E279" s="178"/>
      <c r="F279" s="180"/>
      <c r="G279" s="25" t="s">
        <v>32</v>
      </c>
      <c r="H279" s="23">
        <f t="shared" ref="H279" si="357">SUM(I279:O279)</f>
        <v>0</v>
      </c>
      <c r="I279" s="24">
        <v>0</v>
      </c>
      <c r="J279" s="57">
        <v>0</v>
      </c>
      <c r="K279" s="72">
        <v>0</v>
      </c>
      <c r="L279" s="84">
        <v>0</v>
      </c>
      <c r="M279" s="117">
        <v>0</v>
      </c>
      <c r="N279" s="105">
        <v>0</v>
      </c>
      <c r="O279" s="23">
        <v>0</v>
      </c>
      <c r="P279" s="23">
        <v>0</v>
      </c>
      <c r="Q279" s="23">
        <v>0</v>
      </c>
      <c r="R279" s="132"/>
      <c r="S279" s="132"/>
      <c r="T279" s="130"/>
      <c r="U279" s="130"/>
      <c r="V279" s="130"/>
      <c r="W279" s="130"/>
      <c r="X279" s="130"/>
      <c r="Y279" s="130"/>
      <c r="Z279" s="130"/>
      <c r="AA279" s="130"/>
      <c r="AB279" s="130"/>
      <c r="AC279" s="130"/>
    </row>
    <row r="280" spans="1:29" ht="28.5" customHeight="1" x14ac:dyDescent="0.2">
      <c r="B280" s="174"/>
      <c r="C280" s="176"/>
      <c r="D280" s="178"/>
      <c r="E280" s="178"/>
      <c r="F280" s="180"/>
      <c r="G280" s="25" t="s">
        <v>33</v>
      </c>
      <c r="H280" s="23">
        <f>SUM(I280:Q280)</f>
        <v>0</v>
      </c>
      <c r="I280" s="24">
        <v>0</v>
      </c>
      <c r="J280" s="57">
        <v>0</v>
      </c>
      <c r="K280" s="72">
        <v>0</v>
      </c>
      <c r="L280" s="84">
        <v>0</v>
      </c>
      <c r="M280" s="117">
        <v>0</v>
      </c>
      <c r="N280" s="105">
        <v>0</v>
      </c>
      <c r="O280" s="23">
        <v>0</v>
      </c>
      <c r="P280" s="23">
        <v>0</v>
      </c>
      <c r="Q280" s="23">
        <v>0</v>
      </c>
      <c r="R280" s="132"/>
      <c r="S280" s="132"/>
      <c r="T280" s="130"/>
      <c r="U280" s="130"/>
      <c r="V280" s="130"/>
      <c r="W280" s="130"/>
      <c r="X280" s="130"/>
      <c r="Y280" s="130"/>
      <c r="Z280" s="130"/>
      <c r="AA280" s="130"/>
      <c r="AB280" s="130"/>
      <c r="AC280" s="130"/>
    </row>
    <row r="281" spans="1:29" ht="28.5" customHeight="1" x14ac:dyDescent="0.2">
      <c r="B281" s="174"/>
      <c r="C281" s="176"/>
      <c r="D281" s="178"/>
      <c r="E281" s="178"/>
      <c r="F281" s="180"/>
      <c r="G281" s="25" t="s">
        <v>34</v>
      </c>
      <c r="H281" s="23">
        <f>SUM(I281:Q281)</f>
        <v>0</v>
      </c>
      <c r="I281" s="24">
        <v>0</v>
      </c>
      <c r="J281" s="57">
        <v>0</v>
      </c>
      <c r="K281" s="72">
        <v>0</v>
      </c>
      <c r="L281" s="84">
        <v>0</v>
      </c>
      <c r="M281" s="117">
        <v>0</v>
      </c>
      <c r="N281" s="105">
        <v>0</v>
      </c>
      <c r="O281" s="23">
        <v>0</v>
      </c>
      <c r="P281" s="23">
        <v>0</v>
      </c>
      <c r="Q281" s="23">
        <v>0</v>
      </c>
      <c r="R281" s="132"/>
      <c r="S281" s="132"/>
      <c r="T281" s="130"/>
      <c r="U281" s="130"/>
      <c r="V281" s="130"/>
      <c r="W281" s="130"/>
      <c r="X281" s="130"/>
      <c r="Y281" s="130"/>
      <c r="Z281" s="130"/>
      <c r="AA281" s="130"/>
      <c r="AB281" s="130"/>
      <c r="AC281" s="130"/>
    </row>
    <row r="282" spans="1:29" ht="28.5" customHeight="1" x14ac:dyDescent="0.2">
      <c r="B282" s="182"/>
      <c r="C282" s="183"/>
      <c r="D282" s="179"/>
      <c r="E282" s="179"/>
      <c r="F282" s="181"/>
      <c r="G282" s="25" t="s">
        <v>35</v>
      </c>
      <c r="H282" s="23">
        <f>SUM(I282:Q282)</f>
        <v>0</v>
      </c>
      <c r="I282" s="24">
        <v>0</v>
      </c>
      <c r="J282" s="57">
        <v>0</v>
      </c>
      <c r="K282" s="72">
        <v>0</v>
      </c>
      <c r="L282" s="84">
        <v>0</v>
      </c>
      <c r="M282" s="117">
        <v>0</v>
      </c>
      <c r="N282" s="105">
        <v>0</v>
      </c>
      <c r="O282" s="23">
        <v>0</v>
      </c>
      <c r="P282" s="23">
        <v>0</v>
      </c>
      <c r="Q282" s="23">
        <v>0</v>
      </c>
      <c r="R282" s="158"/>
      <c r="S282" s="158"/>
      <c r="T282" s="130"/>
      <c r="U282" s="130"/>
      <c r="V282" s="130"/>
      <c r="W282" s="130"/>
      <c r="X282" s="130"/>
      <c r="Y282" s="130"/>
      <c r="Z282" s="130"/>
      <c r="AA282" s="130"/>
      <c r="AB282" s="130"/>
      <c r="AC282" s="130"/>
    </row>
    <row r="283" spans="1:29" ht="28.5" customHeight="1" x14ac:dyDescent="0.2">
      <c r="A283" s="1" t="s">
        <v>149</v>
      </c>
      <c r="B283" s="184" t="s">
        <v>150</v>
      </c>
      <c r="C283" s="175" t="s">
        <v>151</v>
      </c>
      <c r="D283" s="177">
        <v>2019</v>
      </c>
      <c r="E283" s="177">
        <v>2027</v>
      </c>
      <c r="F283" s="176" t="s">
        <v>42</v>
      </c>
      <c r="G283" s="33" t="s">
        <v>28</v>
      </c>
      <c r="H283" s="20">
        <f>H284+H289</f>
        <v>4558570.83</v>
      </c>
      <c r="I283" s="35">
        <f t="shared" ref="I283:N283" si="358">I284+I289</f>
        <v>350348.11</v>
      </c>
      <c r="J283" s="60">
        <f t="shared" si="358"/>
        <v>527001.92000000004</v>
      </c>
      <c r="K283" s="75">
        <f t="shared" si="358"/>
        <v>548961.43000000005</v>
      </c>
      <c r="L283" s="87">
        <f t="shared" si="358"/>
        <v>406294.15</v>
      </c>
      <c r="M283" s="120">
        <f t="shared" si="358"/>
        <v>919935.39999999991</v>
      </c>
      <c r="N283" s="108">
        <f t="shared" si="358"/>
        <v>809885.33</v>
      </c>
      <c r="O283" s="34">
        <f t="shared" ref="O283:P283" si="359">O284+O289</f>
        <v>996144.49</v>
      </c>
      <c r="P283" s="34">
        <f t="shared" si="359"/>
        <v>0</v>
      </c>
      <c r="Q283" s="34">
        <f t="shared" ref="Q283" si="360">Q284+Q289</f>
        <v>0</v>
      </c>
      <c r="R283" s="137" t="s">
        <v>152</v>
      </c>
      <c r="S283" s="137" t="s">
        <v>44</v>
      </c>
      <c r="T283" s="129">
        <v>100</v>
      </c>
      <c r="U283" s="129">
        <v>100</v>
      </c>
      <c r="V283" s="129">
        <v>100</v>
      </c>
      <c r="W283" s="129">
        <v>100</v>
      </c>
      <c r="X283" s="129">
        <v>100</v>
      </c>
      <c r="Y283" s="129">
        <v>100</v>
      </c>
      <c r="Z283" s="129">
        <v>100</v>
      </c>
      <c r="AA283" s="129">
        <v>100</v>
      </c>
      <c r="AB283" s="129">
        <v>100</v>
      </c>
      <c r="AC283" s="129">
        <v>100</v>
      </c>
    </row>
    <row r="284" spans="1:29" ht="28.5" customHeight="1" x14ac:dyDescent="0.2">
      <c r="B284" s="174"/>
      <c r="C284" s="176"/>
      <c r="D284" s="178"/>
      <c r="E284" s="178"/>
      <c r="F284" s="180"/>
      <c r="G284" s="25" t="s">
        <v>30</v>
      </c>
      <c r="H284" s="23">
        <f>SUM(I284:Q284)</f>
        <v>2056360.29</v>
      </c>
      <c r="I284" s="24">
        <f t="shared" ref="I284:N284" si="361">I285+I286+I287+I288</f>
        <v>350348.11</v>
      </c>
      <c r="J284" s="57">
        <f t="shared" si="361"/>
        <v>527001.92000000004</v>
      </c>
      <c r="K284" s="72">
        <f t="shared" si="361"/>
        <v>548961.43000000005</v>
      </c>
      <c r="L284" s="84">
        <f t="shared" si="361"/>
        <v>406294.15</v>
      </c>
      <c r="M284" s="117">
        <f t="shared" si="361"/>
        <v>109964.08</v>
      </c>
      <c r="N284" s="105">
        <f t="shared" si="361"/>
        <v>8390.6</v>
      </c>
      <c r="O284" s="23">
        <f t="shared" ref="O284:P284" si="362">O285+O286+O287+O288</f>
        <v>105400</v>
      </c>
      <c r="P284" s="23">
        <f t="shared" si="362"/>
        <v>0</v>
      </c>
      <c r="Q284" s="23">
        <f t="shared" ref="Q284" si="363">Q285+Q286+Q287+Q288</f>
        <v>0</v>
      </c>
      <c r="R284" s="132"/>
      <c r="S284" s="132"/>
      <c r="T284" s="130"/>
      <c r="U284" s="130"/>
      <c r="V284" s="130"/>
      <c r="W284" s="130"/>
      <c r="X284" s="130"/>
      <c r="Y284" s="130"/>
      <c r="Z284" s="130"/>
      <c r="AA284" s="130"/>
      <c r="AB284" s="130"/>
      <c r="AC284" s="130"/>
    </row>
    <row r="285" spans="1:29" ht="28.5" customHeight="1" x14ac:dyDescent="0.2">
      <c r="B285" s="174"/>
      <c r="C285" s="176"/>
      <c r="D285" s="178"/>
      <c r="E285" s="178"/>
      <c r="F285" s="180"/>
      <c r="G285" s="25" t="s">
        <v>31</v>
      </c>
      <c r="H285" s="23">
        <f>SUM(I285:Q285)</f>
        <v>2056360.29</v>
      </c>
      <c r="I285" s="24">
        <v>350348.11</v>
      </c>
      <c r="J285" s="57">
        <v>527001.92000000004</v>
      </c>
      <c r="K285" s="72">
        <v>548961.43000000005</v>
      </c>
      <c r="L285" s="84">
        <v>406294.15</v>
      </c>
      <c r="M285" s="117">
        <v>109964.08</v>
      </c>
      <c r="N285" s="105">
        <v>8390.6</v>
      </c>
      <c r="O285" s="23">
        <v>105400</v>
      </c>
      <c r="P285" s="23">
        <v>0</v>
      </c>
      <c r="Q285" s="23">
        <v>0</v>
      </c>
      <c r="R285" s="132"/>
      <c r="S285" s="132"/>
      <c r="T285" s="130"/>
      <c r="U285" s="130"/>
      <c r="V285" s="130"/>
      <c r="W285" s="130"/>
      <c r="X285" s="130"/>
      <c r="Y285" s="130"/>
      <c r="Z285" s="130"/>
      <c r="AA285" s="130"/>
      <c r="AB285" s="130"/>
      <c r="AC285" s="130"/>
    </row>
    <row r="286" spans="1:29" ht="28.5" customHeight="1" x14ac:dyDescent="0.2">
      <c r="B286" s="174"/>
      <c r="C286" s="176"/>
      <c r="D286" s="178"/>
      <c r="E286" s="178"/>
      <c r="F286" s="180"/>
      <c r="G286" s="25" t="s">
        <v>32</v>
      </c>
      <c r="H286" s="23">
        <f t="shared" ref="H286" si="364">SUM(I286:O286)</f>
        <v>0</v>
      </c>
      <c r="I286" s="24">
        <v>0</v>
      </c>
      <c r="J286" s="57">
        <v>0</v>
      </c>
      <c r="K286" s="72">
        <v>0</v>
      </c>
      <c r="L286" s="84">
        <v>0</v>
      </c>
      <c r="M286" s="117">
        <v>0</v>
      </c>
      <c r="N286" s="105">
        <v>0</v>
      </c>
      <c r="O286" s="23">
        <v>0</v>
      </c>
      <c r="P286" s="23">
        <v>0</v>
      </c>
      <c r="Q286" s="23">
        <v>0</v>
      </c>
      <c r="R286" s="132"/>
      <c r="S286" s="132"/>
      <c r="T286" s="130"/>
      <c r="U286" s="130"/>
      <c r="V286" s="130"/>
      <c r="W286" s="130"/>
      <c r="X286" s="130"/>
      <c r="Y286" s="130"/>
      <c r="Z286" s="130"/>
      <c r="AA286" s="130"/>
      <c r="AB286" s="130"/>
      <c r="AC286" s="130"/>
    </row>
    <row r="287" spans="1:29" ht="28.5" customHeight="1" x14ac:dyDescent="0.2">
      <c r="B287" s="174"/>
      <c r="C287" s="176"/>
      <c r="D287" s="178"/>
      <c r="E287" s="178"/>
      <c r="F287" s="180"/>
      <c r="G287" s="25" t="s">
        <v>33</v>
      </c>
      <c r="H287" s="23">
        <f>SUM(I287:Q287)</f>
        <v>0</v>
      </c>
      <c r="I287" s="24">
        <v>0</v>
      </c>
      <c r="J287" s="57">
        <v>0</v>
      </c>
      <c r="K287" s="72">
        <v>0</v>
      </c>
      <c r="L287" s="84">
        <v>0</v>
      </c>
      <c r="M287" s="117">
        <v>0</v>
      </c>
      <c r="N287" s="105">
        <v>0</v>
      </c>
      <c r="O287" s="23">
        <v>0</v>
      </c>
      <c r="P287" s="23">
        <v>0</v>
      </c>
      <c r="Q287" s="23">
        <v>0</v>
      </c>
      <c r="R287" s="132"/>
      <c r="S287" s="132"/>
      <c r="T287" s="130"/>
      <c r="U287" s="130"/>
      <c r="V287" s="130"/>
      <c r="W287" s="130"/>
      <c r="X287" s="130"/>
      <c r="Y287" s="130"/>
      <c r="Z287" s="130"/>
      <c r="AA287" s="130"/>
      <c r="AB287" s="130"/>
      <c r="AC287" s="130"/>
    </row>
    <row r="288" spans="1:29" ht="28.5" customHeight="1" x14ac:dyDescent="0.2">
      <c r="B288" s="174"/>
      <c r="C288" s="176"/>
      <c r="D288" s="178"/>
      <c r="E288" s="178"/>
      <c r="F288" s="180"/>
      <c r="G288" s="25" t="s">
        <v>34</v>
      </c>
      <c r="H288" s="23">
        <f>SUM(I288:Q288)</f>
        <v>0</v>
      </c>
      <c r="I288" s="24">
        <v>0</v>
      </c>
      <c r="J288" s="57">
        <v>0</v>
      </c>
      <c r="K288" s="72">
        <v>0</v>
      </c>
      <c r="L288" s="84">
        <v>0</v>
      </c>
      <c r="M288" s="117">
        <v>0</v>
      </c>
      <c r="N288" s="105">
        <v>0</v>
      </c>
      <c r="O288" s="23">
        <v>0</v>
      </c>
      <c r="P288" s="23">
        <v>0</v>
      </c>
      <c r="Q288" s="23">
        <v>0</v>
      </c>
      <c r="R288" s="132"/>
      <c r="S288" s="132"/>
      <c r="T288" s="130"/>
      <c r="U288" s="130"/>
      <c r="V288" s="130"/>
      <c r="W288" s="130"/>
      <c r="X288" s="130"/>
      <c r="Y288" s="130"/>
      <c r="Z288" s="130"/>
      <c r="AA288" s="130"/>
      <c r="AB288" s="130"/>
      <c r="AC288" s="130"/>
    </row>
    <row r="289" spans="1:29" ht="28.5" customHeight="1" thickBot="1" x14ac:dyDescent="0.25">
      <c r="B289" s="202"/>
      <c r="C289" s="203"/>
      <c r="D289" s="204"/>
      <c r="E289" s="204"/>
      <c r="F289" s="208"/>
      <c r="G289" s="26" t="s">
        <v>35</v>
      </c>
      <c r="H289" s="27">
        <f>SUM(I289:Q289)</f>
        <v>2502210.54</v>
      </c>
      <c r="I289" s="28">
        <v>0</v>
      </c>
      <c r="J289" s="58">
        <v>0</v>
      </c>
      <c r="K289" s="73">
        <v>0</v>
      </c>
      <c r="L289" s="85">
        <v>0</v>
      </c>
      <c r="M289" s="118">
        <v>809971.32</v>
      </c>
      <c r="N289" s="106">
        <v>801494.73</v>
      </c>
      <c r="O289" s="27">
        <v>890744.49</v>
      </c>
      <c r="P289" s="27">
        <v>0</v>
      </c>
      <c r="Q289" s="27">
        <v>0</v>
      </c>
      <c r="R289" s="133"/>
      <c r="S289" s="133"/>
      <c r="T289" s="134"/>
      <c r="U289" s="134"/>
      <c r="V289" s="134"/>
      <c r="W289" s="134"/>
      <c r="X289" s="134"/>
      <c r="Y289" s="134"/>
      <c r="Z289" s="134"/>
      <c r="AA289" s="134"/>
      <c r="AB289" s="134"/>
      <c r="AC289" s="134"/>
    </row>
    <row r="290" spans="1:29" ht="28.5" customHeight="1" x14ac:dyDescent="0.2">
      <c r="A290" s="1" t="s">
        <v>153</v>
      </c>
      <c r="B290" s="193" t="s">
        <v>154</v>
      </c>
      <c r="C290" s="194"/>
      <c r="D290" s="194"/>
      <c r="E290" s="194"/>
      <c r="F290" s="195"/>
      <c r="G290" s="32" t="s">
        <v>28</v>
      </c>
      <c r="H290" s="20">
        <f>H291+H296</f>
        <v>4729444.16</v>
      </c>
      <c r="I290" s="21">
        <f t="shared" ref="I290:N290" si="365">I291+I296</f>
        <v>370371.24</v>
      </c>
      <c r="J290" s="56">
        <f t="shared" si="365"/>
        <v>568838.28</v>
      </c>
      <c r="K290" s="71">
        <f t="shared" si="365"/>
        <v>597456.07000000007</v>
      </c>
      <c r="L290" s="83">
        <f t="shared" si="365"/>
        <v>462509.93000000005</v>
      </c>
      <c r="M290" s="116">
        <f t="shared" si="365"/>
        <v>919935.39999999991</v>
      </c>
      <c r="N290" s="104">
        <f t="shared" si="365"/>
        <v>814188.75</v>
      </c>
      <c r="O290" s="20">
        <f t="shared" ref="O290:P290" si="366">O291+O296</f>
        <v>996144.49</v>
      </c>
      <c r="P290" s="20">
        <f t="shared" si="366"/>
        <v>0</v>
      </c>
      <c r="Q290" s="20">
        <f t="shared" ref="Q290" si="367">Q291+Q296</f>
        <v>0</v>
      </c>
      <c r="R290" s="135" t="s">
        <v>29</v>
      </c>
      <c r="S290" s="135" t="s">
        <v>29</v>
      </c>
      <c r="T290" s="135" t="s">
        <v>29</v>
      </c>
      <c r="U290" s="135" t="s">
        <v>29</v>
      </c>
      <c r="V290" s="135" t="s">
        <v>29</v>
      </c>
      <c r="W290" s="135" t="s">
        <v>29</v>
      </c>
      <c r="X290" s="135" t="s">
        <v>29</v>
      </c>
      <c r="Y290" s="135" t="s">
        <v>29</v>
      </c>
      <c r="Z290" s="135" t="s">
        <v>29</v>
      </c>
      <c r="AA290" s="135" t="s">
        <v>29</v>
      </c>
      <c r="AB290" s="135" t="s">
        <v>29</v>
      </c>
      <c r="AC290" s="135" t="s">
        <v>29</v>
      </c>
    </row>
    <row r="291" spans="1:29" ht="28.5" customHeight="1" x14ac:dyDescent="0.2">
      <c r="A291" s="51"/>
      <c r="B291" s="193"/>
      <c r="C291" s="194"/>
      <c r="D291" s="194"/>
      <c r="E291" s="194"/>
      <c r="F291" s="195"/>
      <c r="G291" s="25" t="s">
        <v>30</v>
      </c>
      <c r="H291" s="23">
        <f>SUM(I291:Q291)</f>
        <v>2227233.62</v>
      </c>
      <c r="I291" s="24">
        <f t="shared" ref="I291:N291" si="368">I292+I293+I294+I295</f>
        <v>370371.24</v>
      </c>
      <c r="J291" s="57">
        <f t="shared" si="368"/>
        <v>568838.28</v>
      </c>
      <c r="K291" s="72">
        <f t="shared" si="368"/>
        <v>597456.07000000007</v>
      </c>
      <c r="L291" s="84">
        <f t="shared" si="368"/>
        <v>462509.93000000005</v>
      </c>
      <c r="M291" s="117">
        <f t="shared" si="368"/>
        <v>109964.08</v>
      </c>
      <c r="N291" s="105">
        <f t="shared" si="368"/>
        <v>12694.02</v>
      </c>
      <c r="O291" s="23">
        <f t="shared" ref="O291:P291" si="369">O292+O293+O294+O295</f>
        <v>105400</v>
      </c>
      <c r="P291" s="23">
        <f t="shared" si="369"/>
        <v>0</v>
      </c>
      <c r="Q291" s="23">
        <f t="shared" ref="Q291" si="370">Q292+Q293+Q294+Q295</f>
        <v>0</v>
      </c>
      <c r="R291" s="135"/>
      <c r="S291" s="135"/>
      <c r="T291" s="135"/>
      <c r="U291" s="135"/>
      <c r="V291" s="135"/>
      <c r="W291" s="135"/>
      <c r="X291" s="135"/>
      <c r="Y291" s="135"/>
      <c r="Z291" s="135"/>
      <c r="AA291" s="135"/>
      <c r="AB291" s="135"/>
      <c r="AC291" s="135"/>
    </row>
    <row r="292" spans="1:29" ht="28.5" customHeight="1" x14ac:dyDescent="0.2">
      <c r="B292" s="193"/>
      <c r="C292" s="194"/>
      <c r="D292" s="194"/>
      <c r="E292" s="194"/>
      <c r="F292" s="195"/>
      <c r="G292" s="25" t="s">
        <v>31</v>
      </c>
      <c r="H292" s="23">
        <f>SUM(I292:Q292)</f>
        <v>2131802.9</v>
      </c>
      <c r="I292" s="24">
        <f t="shared" ref="I292:N293" si="371">I215</f>
        <v>362074.77999999997</v>
      </c>
      <c r="J292" s="57">
        <f t="shared" si="371"/>
        <v>545201.92000000004</v>
      </c>
      <c r="K292" s="72">
        <f t="shared" si="371"/>
        <v>569551.45000000007</v>
      </c>
      <c r="L292" s="84">
        <f t="shared" si="371"/>
        <v>426916.65</v>
      </c>
      <c r="M292" s="117">
        <f t="shared" si="371"/>
        <v>109964.08</v>
      </c>
      <c r="N292" s="105">
        <v>12694.02</v>
      </c>
      <c r="O292" s="23">
        <f t="shared" ref="O292:P292" si="372">O215</f>
        <v>105400</v>
      </c>
      <c r="P292" s="23">
        <f t="shared" si="372"/>
        <v>0</v>
      </c>
      <c r="Q292" s="23">
        <f t="shared" ref="Q292" si="373">Q215</f>
        <v>0</v>
      </c>
      <c r="R292" s="135"/>
      <c r="S292" s="135"/>
      <c r="T292" s="135"/>
      <c r="U292" s="135"/>
      <c r="V292" s="135"/>
      <c r="W292" s="135"/>
      <c r="X292" s="135"/>
      <c r="Y292" s="135"/>
      <c r="Z292" s="135"/>
      <c r="AA292" s="135"/>
      <c r="AB292" s="135"/>
      <c r="AC292" s="135"/>
    </row>
    <row r="293" spans="1:29" ht="28.5" customHeight="1" x14ac:dyDescent="0.2">
      <c r="B293" s="193"/>
      <c r="C293" s="194"/>
      <c r="D293" s="194"/>
      <c r="E293" s="194"/>
      <c r="F293" s="195"/>
      <c r="G293" s="25" t="s">
        <v>32</v>
      </c>
      <c r="H293" s="23">
        <f t="shared" ref="H293" si="374">SUM(I293:O293)</f>
        <v>0</v>
      </c>
      <c r="I293" s="24">
        <f t="shared" si="371"/>
        <v>0</v>
      </c>
      <c r="J293" s="57">
        <f t="shared" si="371"/>
        <v>0</v>
      </c>
      <c r="K293" s="72">
        <f t="shared" si="371"/>
        <v>0</v>
      </c>
      <c r="L293" s="84">
        <f t="shared" si="371"/>
        <v>0</v>
      </c>
      <c r="M293" s="117">
        <f t="shared" si="371"/>
        <v>0</v>
      </c>
      <c r="N293" s="105">
        <f t="shared" si="371"/>
        <v>0</v>
      </c>
      <c r="O293" s="23">
        <f t="shared" ref="O293:P293" si="375">O216</f>
        <v>0</v>
      </c>
      <c r="P293" s="23">
        <f t="shared" si="375"/>
        <v>0</v>
      </c>
      <c r="Q293" s="23">
        <f t="shared" ref="Q293" si="376">Q216</f>
        <v>0</v>
      </c>
      <c r="R293" s="135"/>
      <c r="S293" s="135"/>
      <c r="T293" s="135"/>
      <c r="U293" s="135"/>
      <c r="V293" s="135"/>
      <c r="W293" s="135"/>
      <c r="X293" s="135"/>
      <c r="Y293" s="135"/>
      <c r="Z293" s="135"/>
      <c r="AA293" s="135"/>
      <c r="AB293" s="135"/>
      <c r="AC293" s="135"/>
    </row>
    <row r="294" spans="1:29" ht="28.5" customHeight="1" x14ac:dyDescent="0.2">
      <c r="B294" s="193"/>
      <c r="C294" s="194"/>
      <c r="D294" s="194"/>
      <c r="E294" s="194"/>
      <c r="F294" s="195"/>
      <c r="G294" s="25" t="s">
        <v>33</v>
      </c>
      <c r="H294" s="23">
        <f>SUM(I294:Q294)</f>
        <v>95430.720000000001</v>
      </c>
      <c r="I294" s="24">
        <f t="shared" ref="I294:N294" si="377">I224</f>
        <v>8296.4599999999991</v>
      </c>
      <c r="J294" s="57">
        <f t="shared" si="377"/>
        <v>23636.36</v>
      </c>
      <c r="K294" s="72">
        <f t="shared" si="377"/>
        <v>27904.62</v>
      </c>
      <c r="L294" s="84">
        <f t="shared" si="377"/>
        <v>35593.279999999999</v>
      </c>
      <c r="M294" s="117">
        <f t="shared" si="377"/>
        <v>0</v>
      </c>
      <c r="N294" s="105">
        <f t="shared" si="377"/>
        <v>0</v>
      </c>
      <c r="O294" s="23">
        <f t="shared" ref="O294:P294" si="378">O224</f>
        <v>0</v>
      </c>
      <c r="P294" s="23">
        <f t="shared" si="378"/>
        <v>0</v>
      </c>
      <c r="Q294" s="23">
        <f t="shared" ref="Q294" si="379">Q224</f>
        <v>0</v>
      </c>
      <c r="R294" s="135"/>
      <c r="S294" s="135"/>
      <c r="T294" s="135"/>
      <c r="U294" s="135"/>
      <c r="V294" s="135"/>
      <c r="W294" s="135"/>
      <c r="X294" s="135"/>
      <c r="Y294" s="135"/>
      <c r="Z294" s="135"/>
      <c r="AA294" s="135"/>
      <c r="AB294" s="135"/>
      <c r="AC294" s="135"/>
    </row>
    <row r="295" spans="1:29" ht="28.5" customHeight="1" x14ac:dyDescent="0.2">
      <c r="B295" s="193"/>
      <c r="C295" s="194"/>
      <c r="D295" s="194"/>
      <c r="E295" s="194"/>
      <c r="F295" s="195"/>
      <c r="G295" s="25" t="s">
        <v>34</v>
      </c>
      <c r="H295" s="23">
        <f>SUM(I295:Q295)</f>
        <v>0</v>
      </c>
      <c r="I295" s="24">
        <f t="shared" ref="I295:N296" si="380">I218</f>
        <v>0</v>
      </c>
      <c r="J295" s="57">
        <f t="shared" si="380"/>
        <v>0</v>
      </c>
      <c r="K295" s="72">
        <f t="shared" si="380"/>
        <v>0</v>
      </c>
      <c r="L295" s="84">
        <f t="shared" si="380"/>
        <v>0</v>
      </c>
      <c r="M295" s="117">
        <f t="shared" si="380"/>
        <v>0</v>
      </c>
      <c r="N295" s="105">
        <f t="shared" si="380"/>
        <v>0</v>
      </c>
      <c r="O295" s="23">
        <f t="shared" ref="O295:P295" si="381">O218</f>
        <v>0</v>
      </c>
      <c r="P295" s="23">
        <f t="shared" si="381"/>
        <v>0</v>
      </c>
      <c r="Q295" s="23">
        <f t="shared" ref="Q295" si="382">Q218</f>
        <v>0</v>
      </c>
      <c r="R295" s="135"/>
      <c r="S295" s="135"/>
      <c r="T295" s="135"/>
      <c r="U295" s="135"/>
      <c r="V295" s="135"/>
      <c r="W295" s="135"/>
      <c r="X295" s="135"/>
      <c r="Y295" s="135"/>
      <c r="Z295" s="135"/>
      <c r="AA295" s="135"/>
      <c r="AB295" s="135"/>
      <c r="AC295" s="135"/>
    </row>
    <row r="296" spans="1:29" ht="28.5" customHeight="1" x14ac:dyDescent="0.2">
      <c r="B296" s="199"/>
      <c r="C296" s="200"/>
      <c r="D296" s="200"/>
      <c r="E296" s="200"/>
      <c r="F296" s="201"/>
      <c r="G296" s="25" t="s">
        <v>35</v>
      </c>
      <c r="H296" s="23">
        <f>SUM(I296:Q296)</f>
        <v>2502210.54</v>
      </c>
      <c r="I296" s="24">
        <f t="shared" si="380"/>
        <v>0</v>
      </c>
      <c r="J296" s="57">
        <f t="shared" si="380"/>
        <v>0</v>
      </c>
      <c r="K296" s="72">
        <f t="shared" si="380"/>
        <v>0</v>
      </c>
      <c r="L296" s="84">
        <f t="shared" si="380"/>
        <v>0</v>
      </c>
      <c r="M296" s="117">
        <f t="shared" si="380"/>
        <v>809971.32</v>
      </c>
      <c r="N296" s="105">
        <f t="shared" si="380"/>
        <v>801494.73</v>
      </c>
      <c r="O296" s="23">
        <f t="shared" ref="O296:P296" si="383">O219</f>
        <v>890744.49</v>
      </c>
      <c r="P296" s="23">
        <f t="shared" si="383"/>
        <v>0</v>
      </c>
      <c r="Q296" s="23">
        <f t="shared" ref="Q296" si="384">Q219</f>
        <v>0</v>
      </c>
      <c r="R296" s="136"/>
      <c r="S296" s="136"/>
      <c r="T296" s="136"/>
      <c r="U296" s="136"/>
      <c r="V296" s="136"/>
      <c r="W296" s="136"/>
      <c r="X296" s="136"/>
      <c r="Y296" s="136"/>
      <c r="Z296" s="136"/>
      <c r="AA296" s="136"/>
      <c r="AB296" s="136"/>
      <c r="AC296" s="136"/>
    </row>
    <row r="297" spans="1:29" ht="28.5" customHeight="1" x14ac:dyDescent="0.2">
      <c r="B297" s="190" t="s">
        <v>155</v>
      </c>
      <c r="C297" s="191"/>
      <c r="D297" s="191"/>
      <c r="E297" s="191"/>
      <c r="F297" s="192"/>
      <c r="G297" s="33" t="s">
        <v>28</v>
      </c>
      <c r="H297" s="20">
        <f>H298+H303</f>
        <v>43902319.580000006</v>
      </c>
      <c r="I297" s="35">
        <f t="shared" ref="I297:N297" si="385">I298+I303</f>
        <v>5034032.74</v>
      </c>
      <c r="J297" s="60">
        <f t="shared" si="385"/>
        <v>4781012.5600000005</v>
      </c>
      <c r="K297" s="75">
        <f t="shared" si="385"/>
        <v>3470529.0300000003</v>
      </c>
      <c r="L297" s="87">
        <f t="shared" si="385"/>
        <v>5557878.5099999998</v>
      </c>
      <c r="M297" s="120">
        <f>M298+M303</f>
        <v>7289591.1000000006</v>
      </c>
      <c r="N297" s="108">
        <f t="shared" si="385"/>
        <v>6103635.8399999999</v>
      </c>
      <c r="O297" s="34">
        <f t="shared" ref="O297:P297" si="386">O298+O303</f>
        <v>7796271.2800000003</v>
      </c>
      <c r="P297" s="34">
        <f t="shared" si="386"/>
        <v>1875668.69</v>
      </c>
      <c r="Q297" s="34">
        <f t="shared" ref="Q297" si="387">Q298+Q303</f>
        <v>1993699.83</v>
      </c>
      <c r="R297" s="137" t="s">
        <v>29</v>
      </c>
      <c r="S297" s="137" t="s">
        <v>29</v>
      </c>
      <c r="T297" s="137" t="s">
        <v>29</v>
      </c>
      <c r="U297" s="137" t="s">
        <v>29</v>
      </c>
      <c r="V297" s="137" t="s">
        <v>29</v>
      </c>
      <c r="W297" s="137" t="s">
        <v>29</v>
      </c>
      <c r="X297" s="137" t="s">
        <v>29</v>
      </c>
      <c r="Y297" s="137" t="s">
        <v>29</v>
      </c>
      <c r="Z297" s="137" t="s">
        <v>29</v>
      </c>
      <c r="AA297" s="137" t="s">
        <v>29</v>
      </c>
      <c r="AB297" s="137" t="s">
        <v>29</v>
      </c>
      <c r="AC297" s="137" t="s">
        <v>29</v>
      </c>
    </row>
    <row r="298" spans="1:29" ht="28.5" customHeight="1" x14ac:dyDescent="0.2">
      <c r="B298" s="193"/>
      <c r="C298" s="194"/>
      <c r="D298" s="194"/>
      <c r="E298" s="194"/>
      <c r="F298" s="195"/>
      <c r="G298" s="25" t="s">
        <v>30</v>
      </c>
      <c r="H298" s="23">
        <f>SUM(I298:Q298)</f>
        <v>32088403.520000003</v>
      </c>
      <c r="I298" s="24">
        <f t="shared" ref="I298:N298" si="388">I299+I300+I301+I302</f>
        <v>4223334.74</v>
      </c>
      <c r="J298" s="57">
        <f t="shared" si="388"/>
        <v>4079274.33</v>
      </c>
      <c r="K298" s="72">
        <f t="shared" si="388"/>
        <v>2983679.74</v>
      </c>
      <c r="L298" s="84">
        <f t="shared" si="388"/>
        <v>4829339.71</v>
      </c>
      <c r="M298" s="117">
        <f>M299+M300+M301+M302</f>
        <v>5492657.3600000003</v>
      </c>
      <c r="N298" s="105">
        <f t="shared" si="388"/>
        <v>2989815.84</v>
      </c>
      <c r="O298" s="23">
        <f t="shared" ref="O298:P298" si="389">O299+O300+O301+O302</f>
        <v>3620933.2800000003</v>
      </c>
      <c r="P298" s="23">
        <f t="shared" si="389"/>
        <v>1875668.69</v>
      </c>
      <c r="Q298" s="23">
        <f t="shared" ref="Q298" si="390">Q299+Q300+Q301+Q302</f>
        <v>1993699.83</v>
      </c>
      <c r="R298" s="132"/>
      <c r="S298" s="132"/>
      <c r="T298" s="132"/>
      <c r="U298" s="132"/>
      <c r="V298" s="132"/>
      <c r="W298" s="132"/>
      <c r="X298" s="132"/>
      <c r="Y298" s="132"/>
      <c r="Z298" s="132"/>
      <c r="AA298" s="132"/>
      <c r="AB298" s="132"/>
      <c r="AC298" s="132"/>
    </row>
    <row r="299" spans="1:29" ht="28.5" customHeight="1" x14ac:dyDescent="0.2">
      <c r="B299" s="193"/>
      <c r="C299" s="194"/>
      <c r="D299" s="194"/>
      <c r="E299" s="194"/>
      <c r="F299" s="195"/>
      <c r="G299" s="25" t="s">
        <v>31</v>
      </c>
      <c r="H299" s="23">
        <f>SUM(I299:Q299)</f>
        <v>26588471.300000004</v>
      </c>
      <c r="I299" s="24">
        <f t="shared" ref="I299:N303" si="391">I292+I206</f>
        <v>3168020.39</v>
      </c>
      <c r="J299" s="57">
        <f t="shared" si="391"/>
        <v>2872505.9699999997</v>
      </c>
      <c r="K299" s="72">
        <f t="shared" si="391"/>
        <v>2927407.12</v>
      </c>
      <c r="L299" s="84">
        <f t="shared" si="391"/>
        <v>3335070.69</v>
      </c>
      <c r="M299" s="117">
        <f>M292+M206</f>
        <v>4005727.49</v>
      </c>
      <c r="N299" s="105">
        <f t="shared" si="391"/>
        <v>2946995.84</v>
      </c>
      <c r="O299" s="23">
        <f t="shared" ref="O299:P299" si="392">O292+O206</f>
        <v>3572952.2800000003</v>
      </c>
      <c r="P299" s="23">
        <f t="shared" si="392"/>
        <v>1821824.69</v>
      </c>
      <c r="Q299" s="23">
        <f t="shared" ref="Q299" si="393">Q292+Q206</f>
        <v>1937966.83</v>
      </c>
      <c r="R299" s="132"/>
      <c r="S299" s="132"/>
      <c r="T299" s="132"/>
      <c r="U299" s="132"/>
      <c r="V299" s="132"/>
      <c r="W299" s="132"/>
      <c r="X299" s="132"/>
      <c r="Y299" s="132"/>
      <c r="Z299" s="132"/>
      <c r="AA299" s="132"/>
      <c r="AB299" s="132"/>
      <c r="AC299" s="132"/>
    </row>
    <row r="300" spans="1:29" ht="28.5" customHeight="1" x14ac:dyDescent="0.2">
      <c r="B300" s="193"/>
      <c r="C300" s="194"/>
      <c r="D300" s="194"/>
      <c r="E300" s="194"/>
      <c r="F300" s="195"/>
      <c r="G300" s="25" t="s">
        <v>32</v>
      </c>
      <c r="H300" s="23">
        <f t="shared" ref="H300" si="394">SUM(I300:O300)</f>
        <v>240412</v>
      </c>
      <c r="I300" s="24">
        <f t="shared" si="391"/>
        <v>27018</v>
      </c>
      <c r="J300" s="57">
        <f t="shared" si="391"/>
        <v>29003</v>
      </c>
      <c r="K300" s="72">
        <f t="shared" si="391"/>
        <v>28368</v>
      </c>
      <c r="L300" s="84">
        <f t="shared" si="391"/>
        <v>29534</v>
      </c>
      <c r="M300" s="117">
        <f t="shared" si="391"/>
        <v>35688</v>
      </c>
      <c r="N300" s="105">
        <f t="shared" si="391"/>
        <v>42820</v>
      </c>
      <c r="O300" s="23">
        <f t="shared" ref="O300:P300" si="395">O293+O207</f>
        <v>47981</v>
      </c>
      <c r="P300" s="23">
        <f t="shared" si="395"/>
        <v>53844</v>
      </c>
      <c r="Q300" s="23">
        <f t="shared" ref="Q300" si="396">Q293+Q207</f>
        <v>55733</v>
      </c>
      <c r="R300" s="132"/>
      <c r="S300" s="132"/>
      <c r="T300" s="132"/>
      <c r="U300" s="132"/>
      <c r="V300" s="132"/>
      <c r="W300" s="132"/>
      <c r="X300" s="132"/>
      <c r="Y300" s="132"/>
      <c r="Z300" s="132"/>
      <c r="AA300" s="132"/>
      <c r="AB300" s="132"/>
      <c r="AC300" s="132"/>
    </row>
    <row r="301" spans="1:29" ht="28.5" customHeight="1" x14ac:dyDescent="0.2">
      <c r="B301" s="193"/>
      <c r="C301" s="194"/>
      <c r="D301" s="194"/>
      <c r="E301" s="194"/>
      <c r="F301" s="195"/>
      <c r="G301" s="25" t="s">
        <v>33</v>
      </c>
      <c r="H301" s="23">
        <f>SUM(I301:Q301)</f>
        <v>5149943.2200000007</v>
      </c>
      <c r="I301" s="24">
        <f t="shared" si="391"/>
        <v>1028296.35</v>
      </c>
      <c r="J301" s="57">
        <f t="shared" si="391"/>
        <v>1177765.3600000001</v>
      </c>
      <c r="K301" s="72">
        <f t="shared" si="391"/>
        <v>27904.62</v>
      </c>
      <c r="L301" s="84">
        <f t="shared" si="391"/>
        <v>1464735.02</v>
      </c>
      <c r="M301" s="117">
        <f t="shared" si="391"/>
        <v>1451241.87</v>
      </c>
      <c r="N301" s="105">
        <f t="shared" si="391"/>
        <v>0</v>
      </c>
      <c r="O301" s="23">
        <f t="shared" ref="O301:P301" si="397">O294+O208</f>
        <v>0</v>
      </c>
      <c r="P301" s="23">
        <f t="shared" si="397"/>
        <v>0</v>
      </c>
      <c r="Q301" s="23">
        <f t="shared" ref="Q301" si="398">Q294+Q208</f>
        <v>0</v>
      </c>
      <c r="R301" s="132"/>
      <c r="S301" s="132"/>
      <c r="T301" s="132"/>
      <c r="U301" s="132"/>
      <c r="V301" s="132"/>
      <c r="W301" s="132"/>
      <c r="X301" s="132"/>
      <c r="Y301" s="132"/>
      <c r="Z301" s="132"/>
      <c r="AA301" s="132"/>
      <c r="AB301" s="132"/>
      <c r="AC301" s="132"/>
    </row>
    <row r="302" spans="1:29" ht="28.5" customHeight="1" x14ac:dyDescent="0.2">
      <c r="B302" s="193"/>
      <c r="C302" s="194"/>
      <c r="D302" s="194"/>
      <c r="E302" s="194"/>
      <c r="F302" s="195"/>
      <c r="G302" s="25" t="s">
        <v>34</v>
      </c>
      <c r="H302" s="23">
        <f>SUM(I302:Q302)</f>
        <v>0</v>
      </c>
      <c r="I302" s="24">
        <f t="shared" si="391"/>
        <v>0</v>
      </c>
      <c r="J302" s="57">
        <f t="shared" si="391"/>
        <v>0</v>
      </c>
      <c r="K302" s="72">
        <f t="shared" si="391"/>
        <v>0</v>
      </c>
      <c r="L302" s="84">
        <f t="shared" si="391"/>
        <v>0</v>
      </c>
      <c r="M302" s="117">
        <f t="shared" si="391"/>
        <v>0</v>
      </c>
      <c r="N302" s="105">
        <f t="shared" si="391"/>
        <v>0</v>
      </c>
      <c r="O302" s="23">
        <f t="shared" ref="O302:P302" si="399">O295+O209</f>
        <v>0</v>
      </c>
      <c r="P302" s="23">
        <f t="shared" si="399"/>
        <v>0</v>
      </c>
      <c r="Q302" s="23">
        <f t="shared" ref="Q302" si="400">Q295+Q209</f>
        <v>0</v>
      </c>
      <c r="R302" s="132"/>
      <c r="S302" s="132"/>
      <c r="T302" s="132"/>
      <c r="U302" s="132"/>
      <c r="V302" s="132"/>
      <c r="W302" s="132"/>
      <c r="X302" s="132"/>
      <c r="Y302" s="132"/>
      <c r="Z302" s="132"/>
      <c r="AA302" s="132"/>
      <c r="AB302" s="132"/>
      <c r="AC302" s="132"/>
    </row>
    <row r="303" spans="1:29" ht="28.5" customHeight="1" thickBot="1" x14ac:dyDescent="0.25">
      <c r="B303" s="196"/>
      <c r="C303" s="197"/>
      <c r="D303" s="197"/>
      <c r="E303" s="197"/>
      <c r="F303" s="198"/>
      <c r="G303" s="26" t="s">
        <v>35</v>
      </c>
      <c r="H303" s="27">
        <f>SUM(I303:Q303)</f>
        <v>11813916.060000001</v>
      </c>
      <c r="I303" s="28">
        <f t="shared" si="391"/>
        <v>810698</v>
      </c>
      <c r="J303" s="58">
        <f t="shared" si="391"/>
        <v>701738.23</v>
      </c>
      <c r="K303" s="73">
        <f t="shared" si="391"/>
        <v>486849.29</v>
      </c>
      <c r="L303" s="85">
        <f t="shared" si="391"/>
        <v>728538.8</v>
      </c>
      <c r="M303" s="118">
        <f t="shared" si="391"/>
        <v>1796933.74</v>
      </c>
      <c r="N303" s="106">
        <f t="shared" si="391"/>
        <v>3113820</v>
      </c>
      <c r="O303" s="27">
        <f t="shared" ref="O303:P303" si="401">O296+O210</f>
        <v>4175338</v>
      </c>
      <c r="P303" s="27">
        <f t="shared" si="401"/>
        <v>0</v>
      </c>
      <c r="Q303" s="27">
        <f t="shared" ref="Q303" si="402">Q296+Q210</f>
        <v>0</v>
      </c>
      <c r="R303" s="133"/>
      <c r="S303" s="133"/>
      <c r="T303" s="133"/>
      <c r="U303" s="133"/>
      <c r="V303" s="133"/>
      <c r="W303" s="133"/>
      <c r="X303" s="133"/>
      <c r="Y303" s="133"/>
      <c r="Z303" s="133"/>
      <c r="AA303" s="133"/>
      <c r="AB303" s="133"/>
      <c r="AC303" s="133"/>
    </row>
    <row r="305" spans="3:29" ht="13.5" customHeight="1" x14ac:dyDescent="0.2">
      <c r="C305" s="188" t="s">
        <v>156</v>
      </c>
      <c r="D305" s="188"/>
      <c r="E305" s="188"/>
      <c r="F305" s="188"/>
      <c r="G305" s="188"/>
      <c r="H305" s="188"/>
      <c r="I305" s="188"/>
      <c r="J305" s="188"/>
      <c r="K305" s="188"/>
      <c r="L305" s="188"/>
      <c r="M305" s="188"/>
      <c r="N305" s="188"/>
      <c r="O305" s="188"/>
      <c r="P305" s="188"/>
      <c r="Q305" s="188"/>
      <c r="R305" s="188"/>
      <c r="S305" s="188"/>
      <c r="T305" s="188"/>
      <c r="U305" s="188"/>
      <c r="V305" s="188"/>
      <c r="W305" s="188"/>
      <c r="X305" s="188"/>
      <c r="Y305" s="188"/>
      <c r="Z305" s="188"/>
      <c r="AA305" s="188"/>
      <c r="AB305" s="188"/>
      <c r="AC305" s="188"/>
    </row>
    <row r="306" spans="3:29" ht="13.5" customHeight="1" x14ac:dyDescent="0.2">
      <c r="C306" s="188" t="s">
        <v>157</v>
      </c>
      <c r="D306" s="188"/>
      <c r="E306" s="188"/>
      <c r="F306" s="188"/>
      <c r="G306" s="188"/>
      <c r="H306" s="188"/>
      <c r="I306" s="188"/>
      <c r="J306" s="188"/>
      <c r="K306" s="188"/>
      <c r="L306" s="188"/>
      <c r="M306" s="188"/>
      <c r="N306" s="188"/>
      <c r="O306" s="188"/>
      <c r="P306" s="188"/>
      <c r="Q306" s="188"/>
      <c r="R306" s="188"/>
      <c r="S306" s="188"/>
      <c r="T306" s="188"/>
      <c r="U306" s="188"/>
      <c r="V306" s="188"/>
      <c r="W306" s="188"/>
      <c r="X306" s="188"/>
      <c r="Y306" s="188"/>
      <c r="Z306" s="188"/>
      <c r="AA306" s="188"/>
      <c r="AB306" s="188"/>
      <c r="AC306" s="188"/>
    </row>
    <row r="307" spans="3:29" ht="13.5" customHeight="1" x14ac:dyDescent="0.2">
      <c r="C307" s="188" t="s">
        <v>158</v>
      </c>
      <c r="D307" s="188"/>
      <c r="E307" s="188"/>
      <c r="F307" s="188"/>
      <c r="G307" s="188"/>
      <c r="H307" s="188"/>
      <c r="I307" s="188"/>
      <c r="J307" s="188"/>
      <c r="K307" s="188"/>
      <c r="L307" s="188"/>
      <c r="M307" s="188"/>
      <c r="N307" s="188"/>
      <c r="O307" s="188"/>
      <c r="P307" s="188"/>
      <c r="Q307" s="188"/>
      <c r="R307" s="188"/>
      <c r="S307" s="188"/>
      <c r="T307" s="188"/>
      <c r="U307" s="188"/>
      <c r="V307" s="188"/>
      <c r="W307" s="188"/>
      <c r="X307" s="188"/>
      <c r="Y307" s="188"/>
      <c r="Z307" s="188"/>
      <c r="AA307" s="188"/>
      <c r="AB307" s="188"/>
      <c r="AC307" s="188"/>
    </row>
    <row r="308" spans="3:29" ht="13.5" customHeight="1" x14ac:dyDescent="0.2">
      <c r="C308" s="188" t="s">
        <v>159</v>
      </c>
      <c r="D308" s="188"/>
      <c r="E308" s="188"/>
      <c r="F308" s="188"/>
      <c r="G308" s="188"/>
      <c r="H308" s="188"/>
      <c r="I308" s="188"/>
      <c r="J308" s="188"/>
      <c r="K308" s="188"/>
      <c r="L308" s="188"/>
      <c r="M308" s="188"/>
      <c r="N308" s="188"/>
      <c r="O308" s="188"/>
      <c r="P308" s="188"/>
      <c r="Q308" s="188"/>
      <c r="R308" s="188"/>
      <c r="S308" s="188"/>
      <c r="T308" s="188"/>
      <c r="U308" s="188"/>
      <c r="V308" s="188"/>
      <c r="W308" s="188"/>
      <c r="X308" s="188"/>
      <c r="Y308" s="188"/>
      <c r="Z308" s="188"/>
      <c r="AA308" s="188"/>
      <c r="AB308" s="188"/>
      <c r="AC308" s="188"/>
    </row>
    <row r="309" spans="3:29" ht="13.5" customHeight="1" x14ac:dyDescent="0.2">
      <c r="C309" s="188" t="s">
        <v>160</v>
      </c>
      <c r="D309" s="189"/>
      <c r="E309" s="189"/>
      <c r="F309" s="189"/>
      <c r="G309" s="189"/>
      <c r="H309" s="189"/>
      <c r="I309" s="189"/>
      <c r="J309" s="189"/>
      <c r="K309" s="189"/>
      <c r="L309" s="189"/>
      <c r="M309" s="189"/>
      <c r="N309" s="189"/>
      <c r="O309" s="189"/>
      <c r="P309" s="189"/>
      <c r="Q309" s="189"/>
      <c r="R309" s="189"/>
      <c r="S309" s="189"/>
      <c r="T309" s="189"/>
      <c r="U309" s="189"/>
      <c r="V309" s="189"/>
      <c r="W309" s="189"/>
      <c r="X309" s="189"/>
      <c r="Y309" s="189"/>
      <c r="Z309" s="189"/>
      <c r="AA309" s="189"/>
      <c r="AB309" s="189"/>
      <c r="AC309" s="189"/>
    </row>
    <row r="310" spans="3:29" ht="13.5" customHeight="1" x14ac:dyDescent="0.2">
      <c r="C310" s="188" t="s">
        <v>161</v>
      </c>
      <c r="D310" s="189"/>
      <c r="E310" s="189"/>
      <c r="F310" s="189"/>
      <c r="G310" s="189"/>
      <c r="H310" s="189"/>
      <c r="I310" s="189"/>
      <c r="J310" s="189"/>
      <c r="K310" s="189"/>
      <c r="L310" s="189"/>
      <c r="M310" s="189"/>
      <c r="N310" s="189"/>
      <c r="O310" s="189"/>
      <c r="P310" s="189"/>
      <c r="Q310" s="189"/>
      <c r="R310" s="189"/>
      <c r="S310" s="189"/>
      <c r="T310" s="189"/>
      <c r="U310" s="189"/>
      <c r="V310" s="189"/>
      <c r="W310" s="189"/>
      <c r="X310" s="189"/>
      <c r="Y310" s="189"/>
      <c r="Z310" s="189"/>
      <c r="AA310" s="189"/>
      <c r="AB310" s="189"/>
      <c r="AC310" s="189"/>
    </row>
  </sheetData>
  <mergeCells count="648">
    <mergeCell ref="AB255:AB261"/>
    <mergeCell ref="AB262:AB268"/>
    <mergeCell ref="AB269:AB275"/>
    <mergeCell ref="AB276:AB282"/>
    <mergeCell ref="AB283:AB289"/>
    <mergeCell ref="AB290:AB296"/>
    <mergeCell ref="AB297:AB303"/>
    <mergeCell ref="AB10:AB11"/>
    <mergeCell ref="AB176:AB182"/>
    <mergeCell ref="AB183:AB189"/>
    <mergeCell ref="AB190:AB196"/>
    <mergeCell ref="AB197:AB203"/>
    <mergeCell ref="AB204:AB210"/>
    <mergeCell ref="AB213:AB219"/>
    <mergeCell ref="AB220:AB226"/>
    <mergeCell ref="AB227:AB233"/>
    <mergeCell ref="AB234:AB240"/>
    <mergeCell ref="AB85:AB91"/>
    <mergeCell ref="AB92:AB98"/>
    <mergeCell ref="AB99:AB105"/>
    <mergeCell ref="AB106:AB112"/>
    <mergeCell ref="AB113:AB119"/>
    <mergeCell ref="AB120:AB154"/>
    <mergeCell ref="AB155:AB161"/>
    <mergeCell ref="AB169:AB175"/>
    <mergeCell ref="AB22:AB28"/>
    <mergeCell ref="AB29:AB35"/>
    <mergeCell ref="AB36:AB42"/>
    <mergeCell ref="AB43:AB49"/>
    <mergeCell ref="AB50:AB56"/>
    <mergeCell ref="AB57:AB63"/>
    <mergeCell ref="AB64:AB70"/>
    <mergeCell ref="AB71:AB77"/>
    <mergeCell ref="AB78:AB84"/>
    <mergeCell ref="Z255:Z261"/>
    <mergeCell ref="Z262:Z268"/>
    <mergeCell ref="Z269:Z275"/>
    <mergeCell ref="Z276:Z282"/>
    <mergeCell ref="Z283:Z289"/>
    <mergeCell ref="Z290:Z296"/>
    <mergeCell ref="Z297:Z303"/>
    <mergeCell ref="Z176:Z182"/>
    <mergeCell ref="Z183:Z189"/>
    <mergeCell ref="Z190:Z196"/>
    <mergeCell ref="Z204:Z210"/>
    <mergeCell ref="Z213:Z219"/>
    <mergeCell ref="Z220:Z226"/>
    <mergeCell ref="Z227:Z233"/>
    <mergeCell ref="Z234:Z240"/>
    <mergeCell ref="Z241:Z247"/>
    <mergeCell ref="Z85:Z91"/>
    <mergeCell ref="Z92:Z98"/>
    <mergeCell ref="Z106:Z112"/>
    <mergeCell ref="Z99:Z105"/>
    <mergeCell ref="Z113:Z119"/>
    <mergeCell ref="Z120:Z154"/>
    <mergeCell ref="Z155:Z161"/>
    <mergeCell ref="Z162:Z168"/>
    <mergeCell ref="Z169:Z175"/>
    <mergeCell ref="Z22:Z28"/>
    <mergeCell ref="Z29:Z35"/>
    <mergeCell ref="Z36:Z42"/>
    <mergeCell ref="Z43:Z49"/>
    <mergeCell ref="Z50:Z56"/>
    <mergeCell ref="Z57:Z63"/>
    <mergeCell ref="Z64:Z70"/>
    <mergeCell ref="Z71:Z77"/>
    <mergeCell ref="Z78:Z84"/>
    <mergeCell ref="A5:A6"/>
    <mergeCell ref="B5:AC5"/>
    <mergeCell ref="B6:AC6"/>
    <mergeCell ref="B7:B10"/>
    <mergeCell ref="C7:C10"/>
    <mergeCell ref="D7:E7"/>
    <mergeCell ref="F7:F10"/>
    <mergeCell ref="G7:N7"/>
    <mergeCell ref="U10:U11"/>
    <mergeCell ref="V10:V11"/>
    <mergeCell ref="W10:W11"/>
    <mergeCell ref="X10:X11"/>
    <mergeCell ref="Y10:Y11"/>
    <mergeCell ref="AC10:AC11"/>
    <mergeCell ref="R7:AC7"/>
    <mergeCell ref="D8:D10"/>
    <mergeCell ref="E8:E10"/>
    <mergeCell ref="G8:G10"/>
    <mergeCell ref="H8:H10"/>
    <mergeCell ref="R8:R10"/>
    <mergeCell ref="S8:S10"/>
    <mergeCell ref="T8:AC8"/>
    <mergeCell ref="S15:S21"/>
    <mergeCell ref="T15:T21"/>
    <mergeCell ref="U15:U21"/>
    <mergeCell ref="V15:V21"/>
    <mergeCell ref="W15:W21"/>
    <mergeCell ref="X15:X21"/>
    <mergeCell ref="Y15:Y21"/>
    <mergeCell ref="AC15:AC21"/>
    <mergeCell ref="T1:AC3"/>
    <mergeCell ref="B4:AC4"/>
    <mergeCell ref="AA10:AA11"/>
    <mergeCell ref="AA15:AA21"/>
    <mergeCell ref="AB15:AB21"/>
    <mergeCell ref="T29:T35"/>
    <mergeCell ref="U29:U35"/>
    <mergeCell ref="V29:V35"/>
    <mergeCell ref="W29:W35"/>
    <mergeCell ref="X29:X35"/>
    <mergeCell ref="I8:O8"/>
    <mergeCell ref="Z10:Z11"/>
    <mergeCell ref="Z15:Z21"/>
    <mergeCell ref="B22:B28"/>
    <mergeCell ref="C22:F28"/>
    <mergeCell ref="R22:R28"/>
    <mergeCell ref="S22:S28"/>
    <mergeCell ref="T22:T28"/>
    <mergeCell ref="U22:U28"/>
    <mergeCell ref="V22:V28"/>
    <mergeCell ref="W22:W28"/>
    <mergeCell ref="X22:X28"/>
    <mergeCell ref="Y22:Y28"/>
    <mergeCell ref="U9:AC9"/>
    <mergeCell ref="B12:AC12"/>
    <mergeCell ref="B13:AC13"/>
    <mergeCell ref="B14:AC14"/>
    <mergeCell ref="B15:F21"/>
    <mergeCell ref="R15:R21"/>
    <mergeCell ref="U36:U42"/>
    <mergeCell ref="V36:V42"/>
    <mergeCell ref="W36:W42"/>
    <mergeCell ref="X36:X42"/>
    <mergeCell ref="Y36:Y42"/>
    <mergeCell ref="AC22:AC28"/>
    <mergeCell ref="B29:B35"/>
    <mergeCell ref="C29:C35"/>
    <mergeCell ref="D29:D35"/>
    <mergeCell ref="E29:E35"/>
    <mergeCell ref="F29:F35"/>
    <mergeCell ref="R29:R35"/>
    <mergeCell ref="AC36:AC42"/>
    <mergeCell ref="Y29:Y35"/>
    <mergeCell ref="AC29:AC35"/>
    <mergeCell ref="B36:B42"/>
    <mergeCell ref="C36:C42"/>
    <mergeCell ref="D36:D42"/>
    <mergeCell ref="E36:E42"/>
    <mergeCell ref="F36:F42"/>
    <mergeCell ref="R36:R42"/>
    <mergeCell ref="S36:S42"/>
    <mergeCell ref="T36:T42"/>
    <mergeCell ref="S29:S35"/>
    <mergeCell ref="U50:U56"/>
    <mergeCell ref="V50:V56"/>
    <mergeCell ref="W50:W56"/>
    <mergeCell ref="X50:X56"/>
    <mergeCell ref="Y50:Y56"/>
    <mergeCell ref="AC50:AC56"/>
    <mergeCell ref="Y43:Y49"/>
    <mergeCell ref="AC43:AC49"/>
    <mergeCell ref="U43:U49"/>
    <mergeCell ref="V43:V49"/>
    <mergeCell ref="W43:W49"/>
    <mergeCell ref="X43:X49"/>
    <mergeCell ref="B50:B56"/>
    <mergeCell ref="C50:C56"/>
    <mergeCell ref="D50:D56"/>
    <mergeCell ref="E50:E56"/>
    <mergeCell ref="F50:F56"/>
    <mergeCell ref="R50:R56"/>
    <mergeCell ref="S50:S56"/>
    <mergeCell ref="T50:T56"/>
    <mergeCell ref="S43:S49"/>
    <mergeCell ref="T43:T49"/>
    <mergeCell ref="B43:B49"/>
    <mergeCell ref="C43:C49"/>
    <mergeCell ref="D43:D49"/>
    <mergeCell ref="E43:E49"/>
    <mergeCell ref="F43:F49"/>
    <mergeCell ref="R43:R49"/>
    <mergeCell ref="Y57:Y63"/>
    <mergeCell ref="AC57:AC63"/>
    <mergeCell ref="B64:B70"/>
    <mergeCell ref="C64:C70"/>
    <mergeCell ref="D64:D70"/>
    <mergeCell ref="E64:E70"/>
    <mergeCell ref="F64:F70"/>
    <mergeCell ref="B57:B63"/>
    <mergeCell ref="C57:F63"/>
    <mergeCell ref="R57:R63"/>
    <mergeCell ref="S57:S63"/>
    <mergeCell ref="T57:T63"/>
    <mergeCell ref="U57:U63"/>
    <mergeCell ref="X64:X70"/>
    <mergeCell ref="Y64:Y70"/>
    <mergeCell ref="AC64:AC70"/>
    <mergeCell ref="T64:T70"/>
    <mergeCell ref="U64:U70"/>
    <mergeCell ref="V64:V70"/>
    <mergeCell ref="W64:W70"/>
    <mergeCell ref="E71:E77"/>
    <mergeCell ref="F71:F77"/>
    <mergeCell ref="R71:R77"/>
    <mergeCell ref="S71:S77"/>
    <mergeCell ref="R64:R70"/>
    <mergeCell ref="S64:S70"/>
    <mergeCell ref="V57:V63"/>
    <mergeCell ref="W57:W63"/>
    <mergeCell ref="X57:X63"/>
    <mergeCell ref="AC71:AC77"/>
    <mergeCell ref="B78:B84"/>
    <mergeCell ref="C78:C84"/>
    <mergeCell ref="D78:D84"/>
    <mergeCell ref="E78:E84"/>
    <mergeCell ref="F78:F84"/>
    <mergeCell ref="R78:R84"/>
    <mergeCell ref="S78:S84"/>
    <mergeCell ref="T78:T84"/>
    <mergeCell ref="U78:U84"/>
    <mergeCell ref="T71:T77"/>
    <mergeCell ref="U71:U77"/>
    <mergeCell ref="V71:V77"/>
    <mergeCell ref="W71:W77"/>
    <mergeCell ref="X71:X77"/>
    <mergeCell ref="Y71:Y77"/>
    <mergeCell ref="V78:V84"/>
    <mergeCell ref="W78:W84"/>
    <mergeCell ref="X78:X84"/>
    <mergeCell ref="Y78:Y84"/>
    <mergeCell ref="AC78:AC84"/>
    <mergeCell ref="B71:B77"/>
    <mergeCell ref="C71:C77"/>
    <mergeCell ref="D71:D77"/>
    <mergeCell ref="B85:B91"/>
    <mergeCell ref="C85:C91"/>
    <mergeCell ref="D85:D91"/>
    <mergeCell ref="E85:E91"/>
    <mergeCell ref="F85:F91"/>
    <mergeCell ref="X85:X91"/>
    <mergeCell ref="Y85:Y91"/>
    <mergeCell ref="AC85:AC91"/>
    <mergeCell ref="B92:B98"/>
    <mergeCell ref="C92:F98"/>
    <mergeCell ref="R92:R98"/>
    <mergeCell ref="S92:S98"/>
    <mergeCell ref="T92:T98"/>
    <mergeCell ref="U92:U98"/>
    <mergeCell ref="V92:V98"/>
    <mergeCell ref="R85:R91"/>
    <mergeCell ref="S85:S91"/>
    <mergeCell ref="T85:T91"/>
    <mergeCell ref="U85:U91"/>
    <mergeCell ref="V85:V91"/>
    <mergeCell ref="W85:W91"/>
    <mergeCell ref="W92:W98"/>
    <mergeCell ref="X92:X98"/>
    <mergeCell ref="Y92:Y98"/>
    <mergeCell ref="AC92:AC98"/>
    <mergeCell ref="B106:B112"/>
    <mergeCell ref="C106:C112"/>
    <mergeCell ref="D106:D112"/>
    <mergeCell ref="E106:E112"/>
    <mergeCell ref="F106:F112"/>
    <mergeCell ref="R106:R112"/>
    <mergeCell ref="Y106:Y112"/>
    <mergeCell ref="AC106:AC112"/>
    <mergeCell ref="X106:X112"/>
    <mergeCell ref="AC113:AC119"/>
    <mergeCell ref="T113:T119"/>
    <mergeCell ref="U113:U119"/>
    <mergeCell ref="V113:V119"/>
    <mergeCell ref="W113:W119"/>
    <mergeCell ref="X113:X119"/>
    <mergeCell ref="Y113:Y119"/>
    <mergeCell ref="W99:W105"/>
    <mergeCell ref="S106:S112"/>
    <mergeCell ref="T106:T112"/>
    <mergeCell ref="U106:U112"/>
    <mergeCell ref="V106:V112"/>
    <mergeCell ref="W106:W112"/>
    <mergeCell ref="X99:X105"/>
    <mergeCell ref="Y99:Y105"/>
    <mergeCell ref="AC99:AC105"/>
    <mergeCell ref="S99:S105"/>
    <mergeCell ref="T99:T105"/>
    <mergeCell ref="U99:U105"/>
    <mergeCell ref="V99:V105"/>
    <mergeCell ref="B141:B147"/>
    <mergeCell ref="C141:C147"/>
    <mergeCell ref="D141:D147"/>
    <mergeCell ref="E141:E147"/>
    <mergeCell ref="F141:F147"/>
    <mergeCell ref="B120:B126"/>
    <mergeCell ref="C120:C126"/>
    <mergeCell ref="D120:D126"/>
    <mergeCell ref="E120:E126"/>
    <mergeCell ref="F120:F126"/>
    <mergeCell ref="B113:B119"/>
    <mergeCell ref="C113:C119"/>
    <mergeCell ref="D113:D119"/>
    <mergeCell ref="E113:E119"/>
    <mergeCell ref="F113:F119"/>
    <mergeCell ref="R113:R119"/>
    <mergeCell ref="S113:S119"/>
    <mergeCell ref="B99:B105"/>
    <mergeCell ref="C99:F105"/>
    <mergeCell ref="R99:R105"/>
    <mergeCell ref="Y155:Y161"/>
    <mergeCell ref="AC155:AC161"/>
    <mergeCell ref="B162:B168"/>
    <mergeCell ref="C162:C168"/>
    <mergeCell ref="D162:D168"/>
    <mergeCell ref="E162:E168"/>
    <mergeCell ref="F162:F168"/>
    <mergeCell ref="B155:B161"/>
    <mergeCell ref="C155:F161"/>
    <mergeCell ref="R155:R161"/>
    <mergeCell ref="S155:S161"/>
    <mergeCell ref="T155:T161"/>
    <mergeCell ref="U155:U161"/>
    <mergeCell ref="X162:X168"/>
    <mergeCell ref="Y162:Y168"/>
    <mergeCell ref="AC162:AC168"/>
    <mergeCell ref="T162:T168"/>
    <mergeCell ref="U162:U168"/>
    <mergeCell ref="V162:V168"/>
    <mergeCell ref="W162:W168"/>
    <mergeCell ref="AB162:AB168"/>
    <mergeCell ref="E169:E175"/>
    <mergeCell ref="F169:F175"/>
    <mergeCell ref="R169:R175"/>
    <mergeCell ref="S169:S175"/>
    <mergeCell ref="R162:R168"/>
    <mergeCell ref="S162:S168"/>
    <mergeCell ref="V155:V161"/>
    <mergeCell ref="W155:W161"/>
    <mergeCell ref="X155:X161"/>
    <mergeCell ref="AC169:AC175"/>
    <mergeCell ref="B176:B182"/>
    <mergeCell ref="C176:C182"/>
    <mergeCell ref="D176:D182"/>
    <mergeCell ref="E176:E182"/>
    <mergeCell ref="F176:F182"/>
    <mergeCell ref="R176:R182"/>
    <mergeCell ref="S176:S182"/>
    <mergeCell ref="T176:T182"/>
    <mergeCell ref="U176:U182"/>
    <mergeCell ref="T169:T175"/>
    <mergeCell ref="U169:U175"/>
    <mergeCell ref="V169:V175"/>
    <mergeCell ref="W169:W175"/>
    <mergeCell ref="X169:X175"/>
    <mergeCell ref="Y169:Y175"/>
    <mergeCell ref="V176:V182"/>
    <mergeCell ref="W176:W182"/>
    <mergeCell ref="X176:X182"/>
    <mergeCell ref="Y176:Y182"/>
    <mergeCell ref="AC176:AC182"/>
    <mergeCell ref="B169:B175"/>
    <mergeCell ref="C169:C175"/>
    <mergeCell ref="D169:D175"/>
    <mergeCell ref="B183:B189"/>
    <mergeCell ref="C183:C189"/>
    <mergeCell ref="D183:D189"/>
    <mergeCell ref="E183:E189"/>
    <mergeCell ref="F183:F189"/>
    <mergeCell ref="X183:X189"/>
    <mergeCell ref="Y183:Y189"/>
    <mergeCell ref="AC183:AC189"/>
    <mergeCell ref="B204:F210"/>
    <mergeCell ref="R204:R210"/>
    <mergeCell ref="S204:S210"/>
    <mergeCell ref="T204:T210"/>
    <mergeCell ref="U204:U210"/>
    <mergeCell ref="V204:V210"/>
    <mergeCell ref="W204:W210"/>
    <mergeCell ref="R183:R189"/>
    <mergeCell ref="S183:S189"/>
    <mergeCell ref="T183:T189"/>
    <mergeCell ref="U183:U189"/>
    <mergeCell ref="V183:V189"/>
    <mergeCell ref="W183:W189"/>
    <mergeCell ref="B190:B196"/>
    <mergeCell ref="C190:C196"/>
    <mergeCell ref="D190:D196"/>
    <mergeCell ref="B220:B226"/>
    <mergeCell ref="C220:F226"/>
    <mergeCell ref="R220:R226"/>
    <mergeCell ref="S220:S226"/>
    <mergeCell ref="T220:T226"/>
    <mergeCell ref="X204:X210"/>
    <mergeCell ref="Y204:Y210"/>
    <mergeCell ref="AC204:AC210"/>
    <mergeCell ref="B211:N211"/>
    <mergeCell ref="B212:N212"/>
    <mergeCell ref="B213:F219"/>
    <mergeCell ref="R213:R219"/>
    <mergeCell ref="S213:S219"/>
    <mergeCell ref="T213:T219"/>
    <mergeCell ref="U213:U219"/>
    <mergeCell ref="U220:U226"/>
    <mergeCell ref="V220:V226"/>
    <mergeCell ref="W220:W226"/>
    <mergeCell ref="X220:X226"/>
    <mergeCell ref="Y220:Y226"/>
    <mergeCell ref="AC220:AC226"/>
    <mergeCell ref="V213:V219"/>
    <mergeCell ref="W213:W219"/>
    <mergeCell ref="X213:X219"/>
    <mergeCell ref="Y213:Y219"/>
    <mergeCell ref="AC213:AC219"/>
    <mergeCell ref="AC234:AC240"/>
    <mergeCell ref="Y227:Y233"/>
    <mergeCell ref="AC227:AC233"/>
    <mergeCell ref="B234:B240"/>
    <mergeCell ref="C234:C240"/>
    <mergeCell ref="D234:D240"/>
    <mergeCell ref="E234:E240"/>
    <mergeCell ref="F234:F240"/>
    <mergeCell ref="R234:R240"/>
    <mergeCell ref="S234:S240"/>
    <mergeCell ref="T234:T240"/>
    <mergeCell ref="S227:S233"/>
    <mergeCell ref="T227:T233"/>
    <mergeCell ref="U227:U233"/>
    <mergeCell ref="V227:V233"/>
    <mergeCell ref="W227:W233"/>
    <mergeCell ref="X227:X233"/>
    <mergeCell ref="B227:B233"/>
    <mergeCell ref="C227:C233"/>
    <mergeCell ref="D227:D233"/>
    <mergeCell ref="E227:E233"/>
    <mergeCell ref="F227:F233"/>
    <mergeCell ref="R227:R233"/>
    <mergeCell ref="D241:D247"/>
    <mergeCell ref="E241:E247"/>
    <mergeCell ref="F241:F247"/>
    <mergeCell ref="R241:R247"/>
    <mergeCell ref="U234:U240"/>
    <mergeCell ref="V234:V240"/>
    <mergeCell ref="W234:W240"/>
    <mergeCell ref="X234:X240"/>
    <mergeCell ref="Y234:Y240"/>
    <mergeCell ref="U248:U254"/>
    <mergeCell ref="V248:V254"/>
    <mergeCell ref="W248:W254"/>
    <mergeCell ref="X248:X254"/>
    <mergeCell ref="Y248:Y254"/>
    <mergeCell ref="AC248:AC254"/>
    <mergeCell ref="Y241:Y247"/>
    <mergeCell ref="AC241:AC247"/>
    <mergeCell ref="U241:U247"/>
    <mergeCell ref="V241:V247"/>
    <mergeCell ref="W241:W247"/>
    <mergeCell ref="X241:X247"/>
    <mergeCell ref="Z248:Z254"/>
    <mergeCell ref="AA241:AA247"/>
    <mergeCell ref="AA248:AA254"/>
    <mergeCell ref="AB241:AB247"/>
    <mergeCell ref="AB248:AB254"/>
    <mergeCell ref="B248:B254"/>
    <mergeCell ref="C248:C254"/>
    <mergeCell ref="D248:D254"/>
    <mergeCell ref="E248:E254"/>
    <mergeCell ref="F248:F254"/>
    <mergeCell ref="R248:R254"/>
    <mergeCell ref="S248:S254"/>
    <mergeCell ref="T248:T254"/>
    <mergeCell ref="S241:S247"/>
    <mergeCell ref="T241:T247"/>
    <mergeCell ref="B241:B247"/>
    <mergeCell ref="C241:C247"/>
    <mergeCell ref="Y255:Y261"/>
    <mergeCell ref="AC255:AC261"/>
    <mergeCell ref="B262:B268"/>
    <mergeCell ref="C262:F268"/>
    <mergeCell ref="R262:R268"/>
    <mergeCell ref="S262:S268"/>
    <mergeCell ref="T262:T268"/>
    <mergeCell ref="U262:U268"/>
    <mergeCell ref="V262:V268"/>
    <mergeCell ref="W262:W268"/>
    <mergeCell ref="S255:S261"/>
    <mergeCell ref="T255:T261"/>
    <mergeCell ref="U255:U261"/>
    <mergeCell ref="V255:V261"/>
    <mergeCell ref="W255:W261"/>
    <mergeCell ref="X255:X261"/>
    <mergeCell ref="B255:B261"/>
    <mergeCell ref="C255:C261"/>
    <mergeCell ref="D255:D261"/>
    <mergeCell ref="E255:E261"/>
    <mergeCell ref="F255:F261"/>
    <mergeCell ref="R255:R261"/>
    <mergeCell ref="X262:X268"/>
    <mergeCell ref="Y262:Y268"/>
    <mergeCell ref="B283:B289"/>
    <mergeCell ref="C283:C289"/>
    <mergeCell ref="D283:D289"/>
    <mergeCell ref="AC262:AC268"/>
    <mergeCell ref="B269:B275"/>
    <mergeCell ref="C269:C275"/>
    <mergeCell ref="D269:D275"/>
    <mergeCell ref="E269:E275"/>
    <mergeCell ref="F269:F275"/>
    <mergeCell ref="R269:R275"/>
    <mergeCell ref="S269:S275"/>
    <mergeCell ref="AC269:AC275"/>
    <mergeCell ref="T269:T275"/>
    <mergeCell ref="U269:U275"/>
    <mergeCell ref="V269:V275"/>
    <mergeCell ref="W269:W275"/>
    <mergeCell ref="X269:X275"/>
    <mergeCell ref="Y269:Y275"/>
    <mergeCell ref="E283:E289"/>
    <mergeCell ref="F283:F289"/>
    <mergeCell ref="X283:X289"/>
    <mergeCell ref="Y283:Y289"/>
    <mergeCell ref="AC283:AC289"/>
    <mergeCell ref="B276:B282"/>
    <mergeCell ref="V283:V289"/>
    <mergeCell ref="W283:W289"/>
    <mergeCell ref="V276:V282"/>
    <mergeCell ref="W276:W282"/>
    <mergeCell ref="X276:X282"/>
    <mergeCell ref="Y276:Y282"/>
    <mergeCell ref="AC276:AC282"/>
    <mergeCell ref="C308:AC308"/>
    <mergeCell ref="C309:AC309"/>
    <mergeCell ref="C276:C282"/>
    <mergeCell ref="D276:D282"/>
    <mergeCell ref="E276:E282"/>
    <mergeCell ref="F276:F282"/>
    <mergeCell ref="R276:R282"/>
    <mergeCell ref="S276:S282"/>
    <mergeCell ref="T276:T282"/>
    <mergeCell ref="U276:U282"/>
    <mergeCell ref="R283:R289"/>
    <mergeCell ref="S283:S289"/>
    <mergeCell ref="T283:T289"/>
    <mergeCell ref="U283:U289"/>
    <mergeCell ref="C310:AC310"/>
    <mergeCell ref="X297:X303"/>
    <mergeCell ref="Y297:Y303"/>
    <mergeCell ref="AC297:AC303"/>
    <mergeCell ref="C305:AC305"/>
    <mergeCell ref="C306:AC306"/>
    <mergeCell ref="C307:AC307"/>
    <mergeCell ref="X290:X296"/>
    <mergeCell ref="Y290:Y296"/>
    <mergeCell ref="AC290:AC296"/>
    <mergeCell ref="B297:F303"/>
    <mergeCell ref="R297:R303"/>
    <mergeCell ref="S297:S303"/>
    <mergeCell ref="T297:T303"/>
    <mergeCell ref="U297:U303"/>
    <mergeCell ref="V297:V303"/>
    <mergeCell ref="W297:W303"/>
    <mergeCell ref="B290:F296"/>
    <mergeCell ref="R290:R296"/>
    <mergeCell ref="S290:S296"/>
    <mergeCell ref="T290:T296"/>
    <mergeCell ref="U290:U296"/>
    <mergeCell ref="V290:V296"/>
    <mergeCell ref="W290:W296"/>
    <mergeCell ref="Y190:Y196"/>
    <mergeCell ref="AC190:AC196"/>
    <mergeCell ref="E190:E196"/>
    <mergeCell ref="F190:F196"/>
    <mergeCell ref="R190:R196"/>
    <mergeCell ref="S190:S196"/>
    <mergeCell ref="T190:T196"/>
    <mergeCell ref="U190:U196"/>
    <mergeCell ref="V190:V196"/>
    <mergeCell ref="W190:W196"/>
    <mergeCell ref="X190:X196"/>
    <mergeCell ref="W120:W154"/>
    <mergeCell ref="X120:X154"/>
    <mergeCell ref="Y120:Y154"/>
    <mergeCell ref="AC120:AC154"/>
    <mergeCell ref="B148:B154"/>
    <mergeCell ref="C148:C154"/>
    <mergeCell ref="D148:D154"/>
    <mergeCell ref="E148:E154"/>
    <mergeCell ref="F148:F154"/>
    <mergeCell ref="R120:R154"/>
    <mergeCell ref="S120:S154"/>
    <mergeCell ref="T120:T154"/>
    <mergeCell ref="U120:U154"/>
    <mergeCell ref="B127:B133"/>
    <mergeCell ref="C127:C133"/>
    <mergeCell ref="D127:D133"/>
    <mergeCell ref="E127:E133"/>
    <mergeCell ref="F127:F133"/>
    <mergeCell ref="B134:B140"/>
    <mergeCell ref="C134:C140"/>
    <mergeCell ref="D134:D140"/>
    <mergeCell ref="E134:E140"/>
    <mergeCell ref="F134:F140"/>
    <mergeCell ref="V120:V154"/>
    <mergeCell ref="V197:V203"/>
    <mergeCell ref="W197:W203"/>
    <mergeCell ref="X197:X203"/>
    <mergeCell ref="Y197:Y203"/>
    <mergeCell ref="Z197:Z203"/>
    <mergeCell ref="AC197:AC203"/>
    <mergeCell ref="B197:B203"/>
    <mergeCell ref="C197:C203"/>
    <mergeCell ref="D197:D203"/>
    <mergeCell ref="E197:E203"/>
    <mergeCell ref="F197:F203"/>
    <mergeCell ref="R197:R203"/>
    <mergeCell ref="S197:S203"/>
    <mergeCell ref="T197:T203"/>
    <mergeCell ref="U197:U203"/>
    <mergeCell ref="AA22:AA28"/>
    <mergeCell ref="AA29:AA35"/>
    <mergeCell ref="AA36:AA42"/>
    <mergeCell ref="AA43:AA49"/>
    <mergeCell ref="AA50:AA56"/>
    <mergeCell ref="AA57:AA63"/>
    <mergeCell ref="AA64:AA70"/>
    <mergeCell ref="AA71:AA77"/>
    <mergeCell ref="AA78:AA84"/>
    <mergeCell ref="AA85:AA91"/>
    <mergeCell ref="AA92:AA98"/>
    <mergeCell ref="AA99:AA105"/>
    <mergeCell ref="AA106:AA112"/>
    <mergeCell ref="AA113:AA119"/>
    <mergeCell ref="AA120:AA154"/>
    <mergeCell ref="AA155:AA161"/>
    <mergeCell ref="AA162:AA168"/>
    <mergeCell ref="AA169:AA175"/>
    <mergeCell ref="AA255:AA261"/>
    <mergeCell ref="AA262:AA268"/>
    <mergeCell ref="AA269:AA275"/>
    <mergeCell ref="AA276:AA282"/>
    <mergeCell ref="AA283:AA289"/>
    <mergeCell ref="AA290:AA296"/>
    <mergeCell ref="AA297:AA303"/>
    <mergeCell ref="AA176:AA182"/>
    <mergeCell ref="AA183:AA189"/>
    <mergeCell ref="AA190:AA196"/>
    <mergeCell ref="AA197:AA203"/>
    <mergeCell ref="AA204:AA210"/>
    <mergeCell ref="AA213:AA219"/>
    <mergeCell ref="AA220:AA226"/>
    <mergeCell ref="AA227:AA233"/>
    <mergeCell ref="AA234:AA240"/>
  </mergeCells>
  <printOptions horizontalCentered="1"/>
  <pageMargins left="0.31496062992125984" right="0.19685039370078741" top="0.19685039370078741" bottom="0.19685039370078741" header="0" footer="0"/>
  <pageSetup paperSize="9" scale="40" fitToHeight="8" orientation="landscape"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00.07.2025</vt:lpstr>
      <vt:lpstr>'00.07.2025'!Область_печати</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Алексей</dc:creator>
  <cp:lastModifiedBy>30012024</cp:lastModifiedBy>
  <dcterms:created xsi:type="dcterms:W3CDTF">2020-01-27T04:33:05Z</dcterms:created>
  <dcterms:modified xsi:type="dcterms:W3CDTF">2025-07-21T09:16:59Z</dcterms:modified>
</cp:coreProperties>
</file>